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11.xml" ContentType="application/vnd.openxmlformats-officedocument.drawing+xml"/>
  <Override PartName="/xl/ctrlProps/ctrlProp4.xml" ContentType="application/vnd.ms-excel.controlproperties+xml"/>
  <Override PartName="/xl/drawings/drawing12.xml" ContentType="application/vnd.openxmlformats-officedocument.drawing+xml"/>
  <Override PartName="/xl/ctrlProps/ctrlProp5.xml" ContentType="application/vnd.ms-excel.controlproperties+xml"/>
  <Override PartName="/xl/drawings/drawing13.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14.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6.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17.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体制届最新版\20250819_掲載（就労選択支援）\"/>
    </mc:Choice>
  </mc:AlternateContent>
  <xr:revisionPtr revIDLastSave="0" documentId="13_ncr:1_{C9BE4578-D110-4C63-ADFB-5189B838EF88}" xr6:coauthVersionLast="47" xr6:coauthVersionMax="47" xr10:uidLastSave="{00000000-0000-0000-0000-000000000000}"/>
  <bookViews>
    <workbookView xWindow="-110" yWindow="-110" windowWidth="19420" windowHeight="11500" tabRatio="816" activeTab="1" xr2:uid="{00000000-000D-0000-FFFF-FFFF00000000}"/>
  </bookViews>
  <sheets>
    <sheet name="　はじめに" sheetId="25" r:id="rId1"/>
    <sheet name="サービス種類別提出書類一覧 " sheetId="52" r:id="rId2"/>
    <sheet name="様式第1号" sheetId="4" r:id="rId3"/>
    <sheet name="別紙１（その１・訪問系）" sheetId="48" r:id="rId4"/>
    <sheet name="別紙１（その２・通所系）" sheetId="49" r:id="rId5"/>
    <sheet name="別紙１（その３・相談系）" sheetId="50" r:id="rId6"/>
    <sheet name="別紙1（その４・居住系）" sheetId="51" r:id="rId7"/>
    <sheet name="別紙1（その５・共同生活援助）" sheetId="29" r:id="rId8"/>
    <sheet name="別紙2-1(訪問系）" sheetId="8" r:id="rId9"/>
    <sheet name="別紙2-2（訪問系・共同生活援助・就労選択支援を除くサービス）" sheetId="9" r:id="rId10"/>
    <sheet name="別紙2-3（共同生活援助）" sheetId="40" r:id="rId11"/>
    <sheet name="別紙2-４（就労選択支援）" sheetId="53" r:id="rId12"/>
    <sheet name="別紙3-1 " sheetId="10" r:id="rId13"/>
    <sheet name="別紙3-2" sheetId="11" r:id="rId14"/>
    <sheet name="別紙3-3" sheetId="38" r:id="rId15"/>
    <sheet name="別紙3-4" sheetId="21" r:id="rId16"/>
    <sheet name="別紙3-5" sheetId="22" r:id="rId17"/>
    <sheet name="別紙3-6" sheetId="24" r:id="rId18"/>
    <sheet name="別紙3-7" sheetId="34" r:id="rId19"/>
    <sheet name="別紙3-8" sheetId="39" r:id="rId20"/>
    <sheet name="別紙3-9" sheetId="54" r:id="rId21"/>
    <sheet name="別紙4-1 " sheetId="45" r:id="rId22"/>
    <sheet name="別紙4-2" sheetId="42" r:id="rId23"/>
    <sheet name="別紙4-3" sheetId="46" r:id="rId24"/>
    <sheet name="別紙4-4" sheetId="47" r:id="rId25"/>
    <sheet name="互換性レポート" sheetId="19" state="hidden" r:id="rId26"/>
  </sheets>
  <definedNames>
    <definedName name="____kk1" localSheetId="0">#REF!</definedName>
    <definedName name="____kk1" localSheetId="1">#REF!</definedName>
    <definedName name="____kk1" localSheetId="11">#REF!</definedName>
    <definedName name="____kk1" localSheetId="15">'別紙3-4'!$Z$17</definedName>
    <definedName name="____kk1" localSheetId="20">#REF!</definedName>
    <definedName name="____kk1" localSheetId="23">#REF!</definedName>
    <definedName name="____kk1" localSheetId="24">#REF!</definedName>
    <definedName name="____kk1">#REF!</definedName>
    <definedName name="___kk1" localSheetId="0">#REF!</definedName>
    <definedName name="___kk1" localSheetId="1">#REF!</definedName>
    <definedName name="___kk1" localSheetId="7">#REF!</definedName>
    <definedName name="___kk1" localSheetId="10">#REF!</definedName>
    <definedName name="___kk1" localSheetId="11">#REF!</definedName>
    <definedName name="___kk1" localSheetId="15">#REF!</definedName>
    <definedName name="___kk1" localSheetId="16">#REF!</definedName>
    <definedName name="___kk1" localSheetId="17">#REF!</definedName>
    <definedName name="___kk1" localSheetId="18">#REF!</definedName>
    <definedName name="___kk1" localSheetId="20">#REF!</definedName>
    <definedName name="___kk1" localSheetId="21">#REF!</definedName>
    <definedName name="___kk1" localSheetId="22">#REF!</definedName>
    <definedName name="___kk1" localSheetId="23">#REF!</definedName>
    <definedName name="___kk1" localSheetId="24">#REF!</definedName>
    <definedName name="___kk1">#REF!</definedName>
    <definedName name="__kk1" localSheetId="0">#REF!</definedName>
    <definedName name="__kk1" localSheetId="1">#REF!</definedName>
    <definedName name="__kk1" localSheetId="7">#REF!</definedName>
    <definedName name="__kk1" localSheetId="10">#REF!</definedName>
    <definedName name="__kk1" localSheetId="11">#REF!</definedName>
    <definedName name="__kk1" localSheetId="15">#REF!</definedName>
    <definedName name="__kk1" localSheetId="16">#REF!</definedName>
    <definedName name="__kk1" localSheetId="17">#REF!</definedName>
    <definedName name="__kk1" localSheetId="18">#REF!</definedName>
    <definedName name="__kk1" localSheetId="20">#REF!</definedName>
    <definedName name="__kk1" localSheetId="21">#REF!</definedName>
    <definedName name="__kk1" localSheetId="22">#REF!</definedName>
    <definedName name="__kk1" localSheetId="23">#REF!</definedName>
    <definedName name="__kk1" localSheetId="24">#REF!</definedName>
    <definedName name="__kk1">#REF!</definedName>
    <definedName name="_kk1" localSheetId="0">#REF!</definedName>
    <definedName name="_kk1" localSheetId="1">#REF!</definedName>
    <definedName name="_kk1" localSheetId="7">#REF!</definedName>
    <definedName name="_kk1" localSheetId="10">#REF!</definedName>
    <definedName name="_kk1" localSheetId="11">#REF!</definedName>
    <definedName name="_kk1" localSheetId="15">#REF!</definedName>
    <definedName name="_kk1" localSheetId="16">#REF!</definedName>
    <definedName name="_kk1" localSheetId="17">#REF!</definedName>
    <definedName name="_kk1" localSheetId="18">#REF!</definedName>
    <definedName name="_kk1" localSheetId="20">#REF!</definedName>
    <definedName name="_kk1" localSheetId="21">#REF!</definedName>
    <definedName name="_kk1" localSheetId="22">#REF!</definedName>
    <definedName name="_kk1" localSheetId="23">#REF!</definedName>
    <definedName name="_kk1" localSheetId="24">#REF!</definedName>
    <definedName name="_kk1">#REF!</definedName>
    <definedName name="_kk2" localSheetId="10">#REF!</definedName>
    <definedName name="_kk2" localSheetId="11">#REF!</definedName>
    <definedName name="_kk2" localSheetId="20">#REF!</definedName>
    <definedName name="_kk2" localSheetId="23">#REF!</definedName>
    <definedName name="_kk2" localSheetId="24">#REF!</definedName>
    <definedName name="_kk2">#REF!</definedName>
    <definedName name="▼選択してください。" localSheetId="0">#REF!</definedName>
    <definedName name="▼選択してください。" localSheetId="1">#REF!</definedName>
    <definedName name="▼選択してください。" localSheetId="12">#REF!</definedName>
    <definedName name="▼選択してください。" localSheetId="21">#REF!</definedName>
    <definedName name="▼選択してください。" localSheetId="22">#REF!</definedName>
    <definedName name="▼選択してください。">'別紙2-1(訪問系）'!$CA$2:$CA$6</definedName>
    <definedName name="aa" localSheetId="0">#REF!</definedName>
    <definedName name="aa" localSheetId="7">#REF!</definedName>
    <definedName name="aa" localSheetId="10">#REF!</definedName>
    <definedName name="aa" localSheetId="11">#REF!</definedName>
    <definedName name="aa" localSheetId="15">#REF!</definedName>
    <definedName name="aa" localSheetId="16">#REF!</definedName>
    <definedName name="aa" localSheetId="17">#REF!</definedName>
    <definedName name="aa" localSheetId="18">#REF!</definedName>
    <definedName name="aa" localSheetId="20">#REF!</definedName>
    <definedName name="aa">#REF!</definedName>
    <definedName name="aaaaa" localSheetId="0">#REF!</definedName>
    <definedName name="aaaaa" localSheetId="7">#REF!</definedName>
    <definedName name="aaaaa" localSheetId="10">#REF!</definedName>
    <definedName name="aaaaa" localSheetId="11">#REF!</definedName>
    <definedName name="aaaaa" localSheetId="15">#REF!</definedName>
    <definedName name="aaaaa" localSheetId="16">#REF!</definedName>
    <definedName name="aaaaa" localSheetId="17">#REF!</definedName>
    <definedName name="aaaaa" localSheetId="18">#REF!</definedName>
    <definedName name="aaaaa" localSheetId="20">#REF!</definedName>
    <definedName name="aaaaa">#REF!</definedName>
    <definedName name="Avrg" localSheetId="0">#REF!</definedName>
    <definedName name="Avrg" localSheetId="1">#REF!</definedName>
    <definedName name="Avrg" localSheetId="11">#REF!</definedName>
    <definedName name="Avrg" localSheetId="20">#REF!</definedName>
    <definedName name="Avrg">#REF!</definedName>
    <definedName name="CSV_サービス情報" localSheetId="0">#REF!</definedName>
    <definedName name="CSV_サービス情報" localSheetId="7">#REF!</definedName>
    <definedName name="CSV_サービス情報" localSheetId="11">#REF!</definedName>
    <definedName name="CSV_サービス情報" localSheetId="20">#REF!</definedName>
    <definedName name="CSV_サービス情報">#REF!</definedName>
    <definedName name="CSV_口座振込依頼書" localSheetId="0">#REF!</definedName>
    <definedName name="CSV_口座振込依頼書" localSheetId="7">#REF!</definedName>
    <definedName name="CSV_口座振込依頼書" localSheetId="11">#REF!</definedName>
    <definedName name="CSV_口座振込依頼書" localSheetId="20">#REF!</definedName>
    <definedName name="CSV_口座振込依頼書">#REF!</definedName>
    <definedName name="CSV_追加情報" localSheetId="0">#REF!</definedName>
    <definedName name="CSV_追加情報" localSheetId="7">#REF!</definedName>
    <definedName name="CSV_追加情報" localSheetId="11">#REF!</definedName>
    <definedName name="CSV_追加情報" localSheetId="20">#REF!</definedName>
    <definedName name="CSV_追加情報">#REF!</definedName>
    <definedName name="CSV_付表１" localSheetId="0">#REF!</definedName>
    <definedName name="CSV_付表１" localSheetId="7">#REF!</definedName>
    <definedName name="CSV_付表１" localSheetId="11">#REF!</definedName>
    <definedName name="CSV_付表１" localSheetId="20">#REF!</definedName>
    <definedName name="CSV_付表１">#REF!</definedName>
    <definedName name="CSV_付表１＿１" localSheetId="0">#REF!</definedName>
    <definedName name="CSV_付表１＿１" localSheetId="7">#REF!</definedName>
    <definedName name="CSV_付表１＿１" localSheetId="11">#REF!</definedName>
    <definedName name="CSV_付表１＿１" localSheetId="20">#REF!</definedName>
    <definedName name="CSV_付表１＿１">#REF!</definedName>
    <definedName name="CSV_付表１＿２" localSheetId="0">#REF!</definedName>
    <definedName name="CSV_付表１＿２" localSheetId="7">#REF!</definedName>
    <definedName name="CSV_付表１＿２" localSheetId="11">#REF!</definedName>
    <definedName name="CSV_付表１＿２" localSheetId="20">#REF!</definedName>
    <definedName name="CSV_付表１＿２">#REF!</definedName>
    <definedName name="CSV_付表１０" localSheetId="0">#REF!</definedName>
    <definedName name="CSV_付表１０" localSheetId="7">#REF!</definedName>
    <definedName name="CSV_付表１０" localSheetId="11">#REF!</definedName>
    <definedName name="CSV_付表１０" localSheetId="20">#REF!</definedName>
    <definedName name="CSV_付表１０">#REF!</definedName>
    <definedName name="CSV_付表１０＿２" localSheetId="0">#REF!</definedName>
    <definedName name="CSV_付表１０＿２" localSheetId="7">#REF!</definedName>
    <definedName name="CSV_付表１０＿２" localSheetId="11">#REF!</definedName>
    <definedName name="CSV_付表１０＿２" localSheetId="20">#REF!</definedName>
    <definedName name="CSV_付表１０＿２">#REF!</definedName>
    <definedName name="CSV_付表１１" localSheetId="0">#REF!</definedName>
    <definedName name="CSV_付表１１" localSheetId="7">#REF!</definedName>
    <definedName name="CSV_付表１１" localSheetId="11">#REF!</definedName>
    <definedName name="CSV_付表１１" localSheetId="20">#REF!</definedName>
    <definedName name="CSV_付表１１">#REF!</definedName>
    <definedName name="CSV_付表１１＿２" localSheetId="0">#REF!</definedName>
    <definedName name="CSV_付表１１＿２" localSheetId="7">#REF!</definedName>
    <definedName name="CSV_付表１１＿２" localSheetId="11">#REF!</definedName>
    <definedName name="CSV_付表１１＿２" localSheetId="20">#REF!</definedName>
    <definedName name="CSV_付表１１＿２">#REF!</definedName>
    <definedName name="CSV_付表１２" localSheetId="0">#REF!</definedName>
    <definedName name="CSV_付表１２" localSheetId="7">#REF!</definedName>
    <definedName name="CSV_付表１２" localSheetId="11">#REF!</definedName>
    <definedName name="CSV_付表１２" localSheetId="20">#REF!</definedName>
    <definedName name="CSV_付表１２">#REF!</definedName>
    <definedName name="CSV_付表１２＿２" localSheetId="0">#REF!</definedName>
    <definedName name="CSV_付表１２＿２" localSheetId="7">#REF!</definedName>
    <definedName name="CSV_付表１２＿２" localSheetId="11">#REF!</definedName>
    <definedName name="CSV_付表１２＿２" localSheetId="20">#REF!</definedName>
    <definedName name="CSV_付表１２＿２">#REF!</definedName>
    <definedName name="CSV_付表１３その１" localSheetId="0">#REF!</definedName>
    <definedName name="CSV_付表１３その１" localSheetId="7">#REF!</definedName>
    <definedName name="CSV_付表１３その１" localSheetId="11">#REF!</definedName>
    <definedName name="CSV_付表１３その１" localSheetId="20">#REF!</definedName>
    <definedName name="CSV_付表１３その１">#REF!</definedName>
    <definedName name="CSV_付表１３その２" localSheetId="0">#REF!</definedName>
    <definedName name="CSV_付表１３その２" localSheetId="7">#REF!</definedName>
    <definedName name="CSV_付表１３その２" localSheetId="11">#REF!</definedName>
    <definedName name="CSV_付表１３その２" localSheetId="20">#REF!</definedName>
    <definedName name="CSV_付表１３その２">#REF!</definedName>
    <definedName name="CSV_付表１４" localSheetId="0">#REF!</definedName>
    <definedName name="CSV_付表１４" localSheetId="7">#REF!</definedName>
    <definedName name="CSV_付表１４" localSheetId="11">#REF!</definedName>
    <definedName name="CSV_付表１４" localSheetId="20">#REF!</definedName>
    <definedName name="CSV_付表１４">#REF!</definedName>
    <definedName name="CSV_付表２" localSheetId="0">#REF!</definedName>
    <definedName name="CSV_付表２" localSheetId="7">#REF!</definedName>
    <definedName name="CSV_付表２" localSheetId="11">#REF!</definedName>
    <definedName name="CSV_付表２" localSheetId="20">#REF!</definedName>
    <definedName name="CSV_付表２">#REF!</definedName>
    <definedName name="CSV_付表３" localSheetId="0">#REF!</definedName>
    <definedName name="CSV_付表３" localSheetId="7">#REF!</definedName>
    <definedName name="CSV_付表３" localSheetId="11">#REF!</definedName>
    <definedName name="CSV_付表３" localSheetId="20">#REF!</definedName>
    <definedName name="CSV_付表３">#REF!</definedName>
    <definedName name="CSV_付表３＿２" localSheetId="0">#REF!</definedName>
    <definedName name="CSV_付表３＿２" localSheetId="7">#REF!</definedName>
    <definedName name="CSV_付表３＿２" localSheetId="11">#REF!</definedName>
    <definedName name="CSV_付表３＿２" localSheetId="20">#REF!</definedName>
    <definedName name="CSV_付表３＿２">#REF!</definedName>
    <definedName name="CSV_付表４" localSheetId="0">#REF!</definedName>
    <definedName name="CSV_付表４" localSheetId="7">#REF!</definedName>
    <definedName name="CSV_付表４" localSheetId="11">#REF!</definedName>
    <definedName name="CSV_付表４" localSheetId="20">#REF!</definedName>
    <definedName name="CSV_付表４">#REF!</definedName>
    <definedName name="CSV_付表４＿１" localSheetId="0">#REF!</definedName>
    <definedName name="CSV_付表４＿１" localSheetId="7">#REF!</definedName>
    <definedName name="CSV_付表４＿１" localSheetId="11">#REF!</definedName>
    <definedName name="CSV_付表４＿１" localSheetId="20">#REF!</definedName>
    <definedName name="CSV_付表４＿１">#REF!</definedName>
    <definedName name="CSV_付表４＿２" localSheetId="0">#REF!</definedName>
    <definedName name="CSV_付表４＿２" localSheetId="7">#REF!</definedName>
    <definedName name="CSV_付表４＿２" localSheetId="11">#REF!</definedName>
    <definedName name="CSV_付表４＿２" localSheetId="20">#REF!</definedName>
    <definedName name="CSV_付表４＿２">#REF!</definedName>
    <definedName name="CSV_付表５" localSheetId="0">#REF!</definedName>
    <definedName name="CSV_付表５" localSheetId="7">#REF!</definedName>
    <definedName name="CSV_付表５" localSheetId="11">#REF!</definedName>
    <definedName name="CSV_付表５" localSheetId="20">#REF!</definedName>
    <definedName name="CSV_付表５">#REF!</definedName>
    <definedName name="CSV_付表６" localSheetId="0">#REF!</definedName>
    <definedName name="CSV_付表６" localSheetId="7">#REF!</definedName>
    <definedName name="CSV_付表６" localSheetId="11">#REF!</definedName>
    <definedName name="CSV_付表６" localSheetId="20">#REF!</definedName>
    <definedName name="CSV_付表６">#REF!</definedName>
    <definedName name="CSV_付表７" localSheetId="0">#REF!</definedName>
    <definedName name="CSV_付表７" localSheetId="7">#REF!</definedName>
    <definedName name="CSV_付表７" localSheetId="11">#REF!</definedName>
    <definedName name="CSV_付表７" localSheetId="20">#REF!</definedName>
    <definedName name="CSV_付表７">#REF!</definedName>
    <definedName name="CSV_付表８その１" localSheetId="0">#REF!</definedName>
    <definedName name="CSV_付表８その１" localSheetId="7">#REF!</definedName>
    <definedName name="CSV_付表８その１" localSheetId="11">#REF!</definedName>
    <definedName name="CSV_付表８その１" localSheetId="20">#REF!</definedName>
    <definedName name="CSV_付表８その１">#REF!</definedName>
    <definedName name="CSV_付表８その２" localSheetId="0">#REF!</definedName>
    <definedName name="CSV_付表８その２" localSheetId="7">#REF!</definedName>
    <definedName name="CSV_付表８その２" localSheetId="11">#REF!</definedName>
    <definedName name="CSV_付表８その２" localSheetId="20">#REF!</definedName>
    <definedName name="CSV_付表８その２">#REF!</definedName>
    <definedName name="CSV_付表８その３" localSheetId="0">#REF!</definedName>
    <definedName name="CSV_付表８その３" localSheetId="7">#REF!</definedName>
    <definedName name="CSV_付表８その３" localSheetId="11">#REF!</definedName>
    <definedName name="CSV_付表８その３" localSheetId="20">#REF!</definedName>
    <definedName name="CSV_付表８その３">#REF!</definedName>
    <definedName name="CSV_付表９" localSheetId="0">#REF!</definedName>
    <definedName name="CSV_付表９" localSheetId="7">#REF!</definedName>
    <definedName name="CSV_付表９" localSheetId="11">#REF!</definedName>
    <definedName name="CSV_付表９" localSheetId="20">#REF!</definedName>
    <definedName name="CSV_付表９">#REF!</definedName>
    <definedName name="CSV_付表９＿２" localSheetId="0">#REF!</definedName>
    <definedName name="CSV_付表９＿２" localSheetId="7">#REF!</definedName>
    <definedName name="CSV_付表９＿２" localSheetId="11">#REF!</definedName>
    <definedName name="CSV_付表９＿２" localSheetId="20">#REF!</definedName>
    <definedName name="CSV_付表９＿２">#REF!</definedName>
    <definedName name="CSV_様式第１号" localSheetId="0">#REF!</definedName>
    <definedName name="CSV_様式第１号" localSheetId="7">#REF!</definedName>
    <definedName name="CSV_様式第１号" localSheetId="11">#REF!</definedName>
    <definedName name="CSV_様式第１号" localSheetId="20">#REF!</definedName>
    <definedName name="CSV_様式第１号">#REF!</definedName>
    <definedName name="e" localSheetId="10">#REF!</definedName>
    <definedName name="e" localSheetId="11">#REF!</definedName>
    <definedName name="e" localSheetId="18">#REF!</definedName>
    <definedName name="e" localSheetId="20">#REF!</definedName>
    <definedName name="e">#REF!</definedName>
    <definedName name="houjin" localSheetId="0">#REF!</definedName>
    <definedName name="houjin" localSheetId="7">#REF!</definedName>
    <definedName name="houjin" localSheetId="11">#REF!</definedName>
    <definedName name="houjin" localSheetId="20">#REF!</definedName>
    <definedName name="houjin">#REF!</definedName>
    <definedName name="jigyoumeishou" localSheetId="0">#REF!</definedName>
    <definedName name="jigyoumeishou" localSheetId="7">#REF!</definedName>
    <definedName name="jigyoumeishou" localSheetId="11">#REF!</definedName>
    <definedName name="jigyoumeishou" localSheetId="20">#REF!</definedName>
    <definedName name="jigyoumeishou">#REF!</definedName>
    <definedName name="kanagawaken" localSheetId="0">#REF!</definedName>
    <definedName name="kanagawaken" localSheetId="7">#REF!</definedName>
    <definedName name="kanagawaken" localSheetId="11">#REF!</definedName>
    <definedName name="kanagawaken" localSheetId="20">#REF!</definedName>
    <definedName name="kanagawaken">#REF!</definedName>
    <definedName name="kawasaki" localSheetId="0">#REF!</definedName>
    <definedName name="kawasaki" localSheetId="7">#REF!</definedName>
    <definedName name="kawasaki" localSheetId="11">#REF!</definedName>
    <definedName name="kawasaki" localSheetId="20">#REF!</definedName>
    <definedName name="kawasaki">#REF!</definedName>
    <definedName name="kk" localSheetId="0">#REF!</definedName>
    <definedName name="kk" localSheetId="1">#REF!</definedName>
    <definedName name="kk" localSheetId="11">#REF!</definedName>
    <definedName name="kk" localSheetId="15">'別紙3-4'!$Z$17</definedName>
    <definedName name="kk" localSheetId="20">#REF!</definedName>
    <definedName name="kk" localSheetId="23">#REF!</definedName>
    <definedName name="kk" localSheetId="24">#REF!</definedName>
    <definedName name="kk">#REF!</definedName>
    <definedName name="KK_03" localSheetId="0">#REF!</definedName>
    <definedName name="KK_03" localSheetId="1">#REF!</definedName>
    <definedName name="KK_03" localSheetId="11">#REF!</definedName>
    <definedName name="KK_03" localSheetId="20">#REF!</definedName>
    <definedName name="KK_03">#REF!</definedName>
    <definedName name="KK_06" localSheetId="0">#REF!</definedName>
    <definedName name="KK_06" localSheetId="1">#REF!</definedName>
    <definedName name="KK_06" localSheetId="11">#REF!</definedName>
    <definedName name="KK_06" localSheetId="15">'別紙3-4'!$AV$103:$AX$277</definedName>
    <definedName name="KK_06" localSheetId="20">#REF!</definedName>
    <definedName name="KK_06" localSheetId="23">#REF!</definedName>
    <definedName name="KK_06" localSheetId="24">#REF!</definedName>
    <definedName name="KK_06">#REF!</definedName>
    <definedName name="KK2_3" localSheetId="0">#REF!</definedName>
    <definedName name="KK2_3" localSheetId="1">#REF!</definedName>
    <definedName name="KK2_3" localSheetId="11">#REF!</definedName>
    <definedName name="KK2_3" localSheetId="20">#REF!</definedName>
    <definedName name="KK2_3">#REF!</definedName>
    <definedName name="KKK" localSheetId="0">#REF!</definedName>
    <definedName name="KKK" localSheetId="1">#REF!</definedName>
    <definedName name="KKK" localSheetId="7">#REF!</definedName>
    <definedName name="KKK" localSheetId="10">#REF!</definedName>
    <definedName name="KKK" localSheetId="11">#REF!</definedName>
    <definedName name="KKK" localSheetId="15">#REF!</definedName>
    <definedName name="KKK" localSheetId="16">#REF!</definedName>
    <definedName name="KKK" localSheetId="17">#REF!</definedName>
    <definedName name="KKK" localSheetId="18">#REF!</definedName>
    <definedName name="KKK" localSheetId="20">#REF!</definedName>
    <definedName name="KKK" localSheetId="21">#REF!</definedName>
    <definedName name="KKK" localSheetId="22">#REF!</definedName>
    <definedName name="KKK" localSheetId="23">#REF!</definedName>
    <definedName name="KKK" localSheetId="24">#REF!</definedName>
    <definedName name="KKK">#REF!</definedName>
    <definedName name="ｋｋｋｋ" localSheetId="0">#REF!</definedName>
    <definedName name="ｋｋｋｋ" localSheetId="7">#REF!</definedName>
    <definedName name="ｋｋｋｋ" localSheetId="11">#REF!</definedName>
    <definedName name="ｋｋｋｋ" localSheetId="20">#REF!</definedName>
    <definedName name="ｋｋｋｋ">#REF!</definedName>
    <definedName name="_xlnm.Print_Area" localSheetId="0">'　はじめに'!$A$1:$M$29</definedName>
    <definedName name="_xlnm.Print_Area" localSheetId="1">'サービス種類別提出書類一覧 '!$A$1:$T$120</definedName>
    <definedName name="_xlnm.Print_Area" localSheetId="3">'別紙１（その１・訪問系）'!$A$1:$G$63</definedName>
    <definedName name="_xlnm.Print_Area" localSheetId="4">'別紙１（その２・通所系）'!$A$1:$X$208</definedName>
    <definedName name="_xlnm.Print_Area" localSheetId="5">'別紙１（その３・相談系）'!$A$1:$P$44</definedName>
    <definedName name="_xlnm.Print_Area" localSheetId="6">'別紙1（その４・居住系）'!$A$1:$W$105</definedName>
    <definedName name="_xlnm.Print_Area" localSheetId="7">'別紙1（その５・共同生活援助）'!$A$1:$AZ$55</definedName>
    <definedName name="_xlnm.Print_Area" localSheetId="8">'別紙2-1(訪問系）'!$A$2:$BB$36</definedName>
    <definedName name="_xlnm.Print_Area" localSheetId="9">'別紙2-2（訪問系・共同生活援助・就労選択支援を除くサービス）'!$A$2:$BB$43</definedName>
    <definedName name="_xlnm.Print_Area" localSheetId="10">'別紙2-3（共同生活援助）'!$A$2:$BB$44</definedName>
    <definedName name="_xlnm.Print_Area" localSheetId="11">'別紙2-４（就労選択支援）'!$A$2:$BB$42</definedName>
    <definedName name="_xlnm.Print_Area" localSheetId="12">'別紙3-1 '!$A$1:$AT$60</definedName>
    <definedName name="_xlnm.Print_Area" localSheetId="13">'別紙3-2'!$A$2:$AS$31</definedName>
    <definedName name="_xlnm.Print_Area" localSheetId="14">'別紙3-3'!$A$1:$AT$51</definedName>
    <definedName name="_xlnm.Print_Area" localSheetId="15">'別紙3-4'!$A$1:$AS$19</definedName>
    <definedName name="_xlnm.Print_Area" localSheetId="16">'別紙3-5'!$A$1:$AS$26</definedName>
    <definedName name="_xlnm.Print_Area" localSheetId="17">'別紙3-6'!$A$1:$AS$26</definedName>
    <definedName name="_xlnm.Print_Area" localSheetId="18">'別紙3-7'!$A$1:$AS$35</definedName>
    <definedName name="_xlnm.Print_Area" localSheetId="20">'別紙3-9'!$A$1:$AS$35</definedName>
    <definedName name="_xlnm.Print_Area" localSheetId="21">'別紙4-1 '!$A$1:$AA$73</definedName>
    <definedName name="_xlnm.Print_Area" localSheetId="22">'別紙4-2'!$B$1:$AA$58</definedName>
    <definedName name="_xlnm.Print_Area" localSheetId="23">'別紙4-3'!$A$1:$AA$74</definedName>
    <definedName name="_xlnm.Print_Area" localSheetId="24">'別紙4-4'!$A$1:$AA$73</definedName>
    <definedName name="_xlnm.Print_Area" localSheetId="2">様式第1号!$A$1:$AN$47</definedName>
    <definedName name="_xlnm.Print_Titles" localSheetId="1">'サービス種類別提出書類一覧 '!$3:$5</definedName>
    <definedName name="_xlnm.Print_Titles" localSheetId="4">'別紙１（その２・通所系）'!$1:$5</definedName>
    <definedName name="_xlnm.Print_Titles" localSheetId="6">'別紙1（その４・居住系）'!$1:$5</definedName>
    <definedName name="Roman_01" localSheetId="0">#REF!</definedName>
    <definedName name="Roman_01" localSheetId="1">#REF!</definedName>
    <definedName name="Roman_01" localSheetId="11">#REF!</definedName>
    <definedName name="Roman_01" localSheetId="20">#REF!</definedName>
    <definedName name="Roman_01" localSheetId="23">#REF!</definedName>
    <definedName name="Roman_01" localSheetId="24">#REF!</definedName>
    <definedName name="Roman_01">#REF!</definedName>
    <definedName name="Roman_03" localSheetId="0">#REF!</definedName>
    <definedName name="Roman_03" localSheetId="1">#REF!</definedName>
    <definedName name="Roman_03" localSheetId="11">#REF!</definedName>
    <definedName name="Roman_03" localSheetId="20">#REF!</definedName>
    <definedName name="Roman_03" localSheetId="23">#REF!</definedName>
    <definedName name="Roman_03" localSheetId="24">#REF!</definedName>
    <definedName name="Roman_03">#REF!</definedName>
    <definedName name="Roman_04" localSheetId="0">#REF!</definedName>
    <definedName name="Roman_04" localSheetId="1">#REF!</definedName>
    <definedName name="Roman_04" localSheetId="11">#REF!</definedName>
    <definedName name="Roman_04" localSheetId="13">'別紙3-2'!#REF!</definedName>
    <definedName name="Roman_04" localSheetId="16">'別紙3-5'!#REF!</definedName>
    <definedName name="Roman_04" localSheetId="17">'別紙3-6'!#REF!</definedName>
    <definedName name="Roman_04" localSheetId="18">'別紙3-7'!#REF!</definedName>
    <definedName name="Roman_04" localSheetId="20">'別紙3-9'!#REF!</definedName>
    <definedName name="Roman_04" localSheetId="23">#REF!</definedName>
    <definedName name="Roman_04" localSheetId="24">#REF!</definedName>
    <definedName name="Roman_04">#REF!</definedName>
    <definedName name="Roman_06" localSheetId="0">#REF!</definedName>
    <definedName name="Roman_06" localSheetId="1">#REF!</definedName>
    <definedName name="Roman_06" localSheetId="11">#REF!</definedName>
    <definedName name="Roman_06" localSheetId="15">'別紙3-4'!$AV$76:$AW$86</definedName>
    <definedName name="Roman_06" localSheetId="20">#REF!</definedName>
    <definedName name="Roman_06" localSheetId="23">#REF!</definedName>
    <definedName name="Roman_06" localSheetId="24">#REF!</definedName>
    <definedName name="Roman_06">#REF!</definedName>
    <definedName name="Roman2_1" localSheetId="0">#REF!</definedName>
    <definedName name="Roman2_1" localSheetId="1">#REF!</definedName>
    <definedName name="Roman2_1" localSheetId="11">#REF!</definedName>
    <definedName name="Roman2_1" localSheetId="20">#REF!</definedName>
    <definedName name="Roman2_1">#REF!</definedName>
    <definedName name="Roman2_3" localSheetId="0">#REF!</definedName>
    <definedName name="Roman2_3" localSheetId="1">#REF!</definedName>
    <definedName name="Roman2_3" localSheetId="11">#REF!</definedName>
    <definedName name="Roman2_3" localSheetId="20">#REF!</definedName>
    <definedName name="Roman2_3">#REF!</definedName>
    <definedName name="Serv_LIST" localSheetId="0">#REF!</definedName>
    <definedName name="Serv_LIST" localSheetId="1">#REF!</definedName>
    <definedName name="Serv_LIST" localSheetId="11">#REF!</definedName>
    <definedName name="Serv_LIST" localSheetId="18">'別紙3-7'!$O$20:$AB$25</definedName>
    <definedName name="Serv_LIST" localSheetId="20">'別紙3-9'!$O$20:$AB$25</definedName>
    <definedName name="Serv_LIST" localSheetId="23">#REF!</definedName>
    <definedName name="Serv_LIST" localSheetId="24">#REF!</definedName>
    <definedName name="Serv_LIST">#REF!</definedName>
    <definedName name="siharai" localSheetId="0">#REF!</definedName>
    <definedName name="siharai" localSheetId="7">#REF!</definedName>
    <definedName name="siharai" localSheetId="11">#REF!</definedName>
    <definedName name="siharai" localSheetId="20">#REF!</definedName>
    <definedName name="siharai">#REF!</definedName>
    <definedName name="sikuchouson" localSheetId="0">#REF!</definedName>
    <definedName name="sikuchouson" localSheetId="7">#REF!</definedName>
    <definedName name="sikuchouson" localSheetId="11">#REF!</definedName>
    <definedName name="sikuchouson" localSheetId="20">#REF!</definedName>
    <definedName name="sikuchouson">#REF!</definedName>
    <definedName name="sinseisaki" localSheetId="0">#REF!</definedName>
    <definedName name="sinseisaki" localSheetId="7">#REF!</definedName>
    <definedName name="sinseisaki" localSheetId="11">#REF!</definedName>
    <definedName name="sinseisaki" localSheetId="20">#REF!</definedName>
    <definedName name="sinseisaki">#REF!</definedName>
    <definedName name="SS" localSheetId="0">#REF!</definedName>
    <definedName name="SS" localSheetId="1">#REF!</definedName>
    <definedName name="SS" localSheetId="11">#REF!</definedName>
    <definedName name="SS" localSheetId="13">#REF!</definedName>
    <definedName name="SS" localSheetId="18">#REF!</definedName>
    <definedName name="SS" localSheetId="20">#REF!</definedName>
    <definedName name="SS">#REF!</definedName>
    <definedName name="table_03" localSheetId="0">#REF!</definedName>
    <definedName name="table_03" localSheetId="1">#REF!</definedName>
    <definedName name="table_03" localSheetId="11">#REF!</definedName>
    <definedName name="table_03" localSheetId="20">#REF!</definedName>
    <definedName name="table_03">#REF!</definedName>
    <definedName name="table_06" localSheetId="0">#REF!</definedName>
    <definedName name="table_06" localSheetId="1">#REF!</definedName>
    <definedName name="table_06" localSheetId="11">#REF!</definedName>
    <definedName name="table_06" localSheetId="15">'別紙3-4'!$BB$103:$BL$113</definedName>
    <definedName name="table_06" localSheetId="20">#REF!</definedName>
    <definedName name="table_06" localSheetId="23">#REF!</definedName>
    <definedName name="table_06" localSheetId="24">#REF!</definedName>
    <definedName name="table_06">#REF!</definedName>
    <definedName name="table2_3" localSheetId="0">#REF!</definedName>
    <definedName name="table2_3" localSheetId="1">#REF!</definedName>
    <definedName name="table2_3" localSheetId="11">#REF!</definedName>
    <definedName name="table2_3" localSheetId="20">#REF!</definedName>
    <definedName name="table2_3">#REF!</definedName>
    <definedName name="yokohama" localSheetId="0">#REF!</definedName>
    <definedName name="yokohama" localSheetId="7">#REF!</definedName>
    <definedName name="yokohama" localSheetId="11">#REF!</definedName>
    <definedName name="yokohama" localSheetId="20">#REF!</definedName>
    <definedName name="yokohama">#REF!</definedName>
    <definedName name="Z_E5B59279_AC02_449B_9B6C_AEEA7F9D3D1D_.wvu.Cols" localSheetId="9" hidden="1">'別紙2-2（訪問系・共同生活援助・就労選択支援を除くサービス）'!$BP:$BP</definedName>
    <definedName name="Z_E5B59279_AC02_449B_9B6C_AEEA7F9D3D1D_.wvu.Cols" localSheetId="10" hidden="1">'別紙2-3（共同生活援助）'!$BP:$BP</definedName>
    <definedName name="Z_E5B59279_AC02_449B_9B6C_AEEA7F9D3D1D_.wvu.Cols" localSheetId="11" hidden="1">'別紙2-４（就労選択支援）'!$BP:$BP</definedName>
    <definedName name="Z_E5B59279_AC02_449B_9B6C_AEEA7F9D3D1D_.wvu.Cols" localSheetId="23" hidden="1">'別紙4-3'!$AB:$AH</definedName>
    <definedName name="Z_E5B59279_AC02_449B_9B6C_AEEA7F9D3D1D_.wvu.Cols" localSheetId="2" hidden="1">様式第1号!$AR:$AZ</definedName>
    <definedName name="Z_E5B59279_AC02_449B_9B6C_AEEA7F9D3D1D_.wvu.PrintArea" localSheetId="0" hidden="1">'　はじめに'!$A$1:$M$29</definedName>
    <definedName name="Z_E5B59279_AC02_449B_9B6C_AEEA7F9D3D1D_.wvu.PrintArea" localSheetId="1" hidden="1">'サービス種類別提出書類一覧 '!$A$1:$Q$121</definedName>
    <definedName name="Z_E5B59279_AC02_449B_9B6C_AEEA7F9D3D1D_.wvu.PrintArea" localSheetId="7" hidden="1">'別紙1（その５・共同生活援助）'!$A$1:$BF$53</definedName>
    <definedName name="Z_E5B59279_AC02_449B_9B6C_AEEA7F9D3D1D_.wvu.PrintArea" localSheetId="8" hidden="1">'別紙2-1(訪問系）'!$A$2:$BB$36</definedName>
    <definedName name="Z_E5B59279_AC02_449B_9B6C_AEEA7F9D3D1D_.wvu.PrintArea" localSheetId="9" hidden="1">'別紙2-2（訪問系・共同生活援助・就労選択支援を除くサービス）'!$A$2:$BB$42</definedName>
    <definedName name="Z_E5B59279_AC02_449B_9B6C_AEEA7F9D3D1D_.wvu.PrintArea" localSheetId="10" hidden="1">'別紙2-3（共同生活援助）'!$A$2:$BB$43</definedName>
    <definedName name="Z_E5B59279_AC02_449B_9B6C_AEEA7F9D3D1D_.wvu.PrintArea" localSheetId="11" hidden="1">'別紙2-４（就労選択支援）'!$A$2:$BB$41</definedName>
    <definedName name="Z_E5B59279_AC02_449B_9B6C_AEEA7F9D3D1D_.wvu.PrintArea" localSheetId="12" hidden="1">'別紙3-1 '!$A$1:$AS$32</definedName>
    <definedName name="Z_E5B59279_AC02_449B_9B6C_AEEA7F9D3D1D_.wvu.PrintArea" localSheetId="13" hidden="1">'別紙3-2'!$A$2:$AS$31</definedName>
    <definedName name="Z_E5B59279_AC02_449B_9B6C_AEEA7F9D3D1D_.wvu.PrintArea" localSheetId="15" hidden="1">'別紙3-4'!$A$1:$AS$19</definedName>
    <definedName name="Z_E5B59279_AC02_449B_9B6C_AEEA7F9D3D1D_.wvu.PrintArea" localSheetId="16" hidden="1">'別紙3-5'!$A$1:$AS$26</definedName>
    <definedName name="Z_E5B59279_AC02_449B_9B6C_AEEA7F9D3D1D_.wvu.PrintArea" localSheetId="17" hidden="1">'別紙3-6'!$A$1:$AS$26</definedName>
    <definedName name="Z_E5B59279_AC02_449B_9B6C_AEEA7F9D3D1D_.wvu.PrintArea" localSheetId="18" hidden="1">'別紙3-7'!$A$1:$AS$14</definedName>
    <definedName name="Z_E5B59279_AC02_449B_9B6C_AEEA7F9D3D1D_.wvu.PrintArea" localSheetId="20" hidden="1">'別紙3-9'!$A$1:$AS$14</definedName>
    <definedName name="Z_E5B59279_AC02_449B_9B6C_AEEA7F9D3D1D_.wvu.PrintArea" localSheetId="23" hidden="1">'別紙4-3'!$A$1:$AA$74</definedName>
    <definedName name="Z_E5B59279_AC02_449B_9B6C_AEEA7F9D3D1D_.wvu.PrintArea" localSheetId="24" hidden="1">'別紙4-4'!$A$1:$AA$73</definedName>
    <definedName name="Z_E5B59279_AC02_449B_9B6C_AEEA7F9D3D1D_.wvu.PrintArea" localSheetId="2" hidden="1">様式第1号!$B$2:$AM$47</definedName>
    <definedName name="Z_E5B59279_AC02_449B_9B6C_AEEA7F9D3D1D_.wvu.Rows" localSheetId="12" hidden="1">'別紙3-1 '!$15:$16,'別紙3-1 '!$18:$18,'別紙3-1 '!$33:$58</definedName>
    <definedName name="Z_E5B59279_AC02_449B_9B6C_AEEA7F9D3D1D_.wvu.Rows" localSheetId="18" hidden="1">'別紙3-7'!$18:$33</definedName>
    <definedName name="Z_E5B59279_AC02_449B_9B6C_AEEA7F9D3D1D_.wvu.Rows" localSheetId="20" hidden="1">'別紙3-9'!$18:$33</definedName>
    <definedName name="サービス種類" localSheetId="10">'別紙2-3（共同生活援助）'!$BP$2:$BP$15</definedName>
    <definedName name="サービス種類" localSheetId="11">'別紙2-４（就労選択支援）'!$BP$2:$BP$13</definedName>
    <definedName name="サービス種類" localSheetId="12">#REF!</definedName>
    <definedName name="サービス種類">'別紙2-2（訪問系・共同生活援助・就労選択支援を除くサービス）'!$BP$2:$BP$14</definedName>
    <definedName name="サービス種類別提出書類一覧" localSheetId="0">#REF!</definedName>
    <definedName name="サービス種類別提出書類一覧" localSheetId="1">#REF!</definedName>
    <definedName name="サービス種類別提出書類一覧" localSheetId="7">#REF!</definedName>
    <definedName name="サービス種類別提出書類一覧" localSheetId="10">#REF!</definedName>
    <definedName name="サービス種類別提出書類一覧" localSheetId="11">#REF!</definedName>
    <definedName name="サービス種類別提出書類一覧" localSheetId="18">#REF!</definedName>
    <definedName name="サービス種類別提出書類一覧" localSheetId="20">#REF!</definedName>
    <definedName name="サービス種類別提出書類一覧" localSheetId="23">#REF!</definedName>
    <definedName name="サービス種類別提出書類一覧" localSheetId="24">#REF!</definedName>
    <definedName name="サービス種類別提出書類一覧">#REF!</definedName>
    <definedName name="サービス種類別提出書類一覧２" localSheetId="1">#REF!</definedName>
    <definedName name="サービス種類別提出書類一覧２" localSheetId="11">#REF!</definedName>
    <definedName name="サービス種類別提出書類一覧２" localSheetId="20">#REF!</definedName>
    <definedName name="サービス種類別提出書類一覧２" localSheetId="23">#REF!</definedName>
    <definedName name="サービス種類別提出書類一覧２" localSheetId="24">#REF!</definedName>
    <definedName name="サービス種類別提出書類一覧２">#REF!</definedName>
    <definedName name="はじめに" localSheetId="0">#REF!</definedName>
    <definedName name="はじめに" localSheetId="7">#REF!</definedName>
    <definedName name="はじめに" localSheetId="10">#REF!</definedName>
    <definedName name="はじめに" localSheetId="11">#REF!</definedName>
    <definedName name="はじめに" localSheetId="18">#REF!</definedName>
    <definedName name="はじめに" localSheetId="20">#REF!</definedName>
    <definedName name="はじめに" localSheetId="23">#REF!</definedName>
    <definedName name="はじめに" localSheetId="24">#REF!</definedName>
    <definedName name="はじめに">#REF!</definedName>
    <definedName name="リスト_サービス種類" localSheetId="0">#REF!</definedName>
    <definedName name="リスト_サービス種類" localSheetId="7">#REF!</definedName>
    <definedName name="リスト_サービス種類" localSheetId="11">#REF!</definedName>
    <definedName name="リスト_サービス種類" localSheetId="20">#REF!</definedName>
    <definedName name="リスト_サービス種類">#REF!</definedName>
    <definedName name="リスト_施設等の区分" localSheetId="0">#REF!</definedName>
    <definedName name="リスト_施設等の区分" localSheetId="7">#REF!</definedName>
    <definedName name="リスト_施設等の区分" localSheetId="11">#REF!</definedName>
    <definedName name="リスト_施設等の区分" localSheetId="20">#REF!</definedName>
    <definedName name="リスト_施設等の区分">#REF!</definedName>
    <definedName name="リスト_施設等の区分_児童デイ" localSheetId="0">#REF!</definedName>
    <definedName name="リスト_施設等の区分_児童デイ" localSheetId="7">#REF!</definedName>
    <definedName name="リスト_施設等の区分_児童デイ" localSheetId="11">#REF!</definedName>
    <definedName name="リスト_施設等の区分_児童デイ" localSheetId="20">#REF!</definedName>
    <definedName name="リスト_施設等の区分_児童デイ">#REF!</definedName>
    <definedName name="リスト_施設等の区分_障害児施設給付費" localSheetId="0">#REF!</definedName>
    <definedName name="リスト_施設等の区分_障害児施設給付費" localSheetId="7">#REF!</definedName>
    <definedName name="リスト_施設等の区分_障害児施設給付費" localSheetId="11">#REF!</definedName>
    <definedName name="リスト_施設等の区分_障害児施設給付費" localSheetId="20">#REF!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7">#REF!</definedName>
    <definedName name="リスト_処遇改善助成金キャリアパス区分" localSheetId="11">#REF!</definedName>
    <definedName name="リスト_処遇改善助成金キャリアパス区分" localSheetId="20">#REF!</definedName>
    <definedName name="リスト_処遇改善助成金キャリアパス区分">#REF!</definedName>
    <definedName name="リスト_定員区分" localSheetId="0">#REF!</definedName>
    <definedName name="リスト_定員区分" localSheetId="7">#REF!</definedName>
    <definedName name="リスト_定員区分" localSheetId="11">#REF!</definedName>
    <definedName name="リスト_定員区分" localSheetId="20">#REF!</definedName>
    <definedName name="リスト_定員区分">#REF!</definedName>
    <definedName name="リスト_定員区分_肢体不自由児施設_通所通園" localSheetId="0">#REF!</definedName>
    <definedName name="リスト_定員区分_肢体不自由児施設_通所通園" localSheetId="7">#REF!</definedName>
    <definedName name="リスト_定員区分_肢体不自由児施設_通所通園" localSheetId="11">#REF!</definedName>
    <definedName name="リスト_定員区分_肢体不自由児施設_通所通園" localSheetId="20">#REF!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7">#REF!</definedName>
    <definedName name="リスト_定員区分_肢体不自由児療護施設" localSheetId="11">#REF!</definedName>
    <definedName name="リスト_定員区分_肢体不自由児療護施設" localSheetId="20">#REF!</definedName>
    <definedName name="リスト_定員区分_肢体不自由児療護施設">#REF!</definedName>
    <definedName name="リスト_定員区分_障害児施設" localSheetId="0">#REF!</definedName>
    <definedName name="リスト_定員区分_障害児施設" localSheetId="7">#REF!</definedName>
    <definedName name="リスト_定員区分_障害児施設" localSheetId="11">#REF!</definedName>
    <definedName name="リスト_定員区分_障害児施設" localSheetId="20">#REF!</definedName>
    <definedName name="リスト_定員区分_障害児施設">#REF!</definedName>
    <definedName name="リスト_定員区分_対象無し" localSheetId="0">#REF!</definedName>
    <definedName name="リスト_定員区分_対象無し" localSheetId="7">#REF!</definedName>
    <definedName name="リスト_定員区分_対象無し" localSheetId="11">#REF!</definedName>
    <definedName name="リスト_定員区分_対象無し" localSheetId="20">#REF!</definedName>
    <definedName name="リスト_定員区分_対象無し">#REF!</definedName>
    <definedName name="リスト_定員区分_第２種自閉症児施設" localSheetId="0">#REF!</definedName>
    <definedName name="リスト_定員区分_第２種自閉症児施設" localSheetId="7">#REF!</definedName>
    <definedName name="リスト_定員区分_第２種自閉症児施設" localSheetId="11">#REF!</definedName>
    <definedName name="リスト_定員区分_第２種自閉症児施設" localSheetId="20">#REF!</definedName>
    <definedName name="リスト_定員区分_第２種自閉症児施設">#REF!</definedName>
    <definedName name="リスト_定員区分_知的障害児通園施設" localSheetId="0">#REF!</definedName>
    <definedName name="リスト_定員区分_知的障害児通園施設" localSheetId="7">#REF!</definedName>
    <definedName name="リスト_定員区分_知的障害児通園施設" localSheetId="11">#REF!</definedName>
    <definedName name="リスト_定員区分_知的障害児通園施設" localSheetId="20">#REF!</definedName>
    <definedName name="リスト_定員区分_知的障害児通園施設">#REF!</definedName>
    <definedName name="リスト_定員区分_難聴幼児通園施設" localSheetId="0">#REF!</definedName>
    <definedName name="リスト_定員区分_難聴幼児通園施設" localSheetId="7">#REF!</definedName>
    <definedName name="リスト_定員区分_難聴幼児通園施設" localSheetId="11">#REF!</definedName>
    <definedName name="リスト_定員区分_難聴幼児通園施設" localSheetId="20">#REF!</definedName>
    <definedName name="リスト_定員区分_難聴幼児通園施設">#REF!</definedName>
    <definedName name="リスト_定員区分_盲児施設_ろうあ児施設" localSheetId="0">#REF!</definedName>
    <definedName name="リスト_定員区分_盲児施設_ろうあ児施設" localSheetId="7">#REF!</definedName>
    <definedName name="リスト_定員区分_盲児施設_ろうあ児施設" localSheetId="11">#REF!</definedName>
    <definedName name="リスト_定員区分_盲児施設_ろうあ児施設" localSheetId="20">#REF!</definedName>
    <definedName name="リスト_定員区分_盲児施設_ろうあ児施設">#REF!</definedName>
    <definedName name="取込変換_施設等の区分" localSheetId="0">#REF!</definedName>
    <definedName name="取込変換_施設等の区分" localSheetId="7">#REF!</definedName>
    <definedName name="取込変換_施設等の区分" localSheetId="11">#REF!</definedName>
    <definedName name="取込変換_施設等の区分" localSheetId="20">#REF!</definedName>
    <definedName name="取込変換_施設等の区分">#REF!</definedName>
    <definedName name="取込変換_施設等の区分_児童デイ" localSheetId="0">#REF!</definedName>
    <definedName name="取込変換_施設等の区分_児童デイ" localSheetId="7">#REF!</definedName>
    <definedName name="取込変換_施設等の区分_児童デイ" localSheetId="11">#REF!</definedName>
    <definedName name="取込変換_施設等の区分_児童デイ" localSheetId="20">#REF!</definedName>
    <definedName name="取込変換_施設等の区分_児童デイ">#REF!</definedName>
    <definedName name="取込変換_施設等の区分_障害児施設給付費" localSheetId="0">#REF!</definedName>
    <definedName name="取込変換_施設等の区分_障害児施設給付費" localSheetId="7">#REF!</definedName>
    <definedName name="取込変換_施設等の区分_障害児施設給付費" localSheetId="11">#REF!</definedName>
    <definedName name="取込変換_施設等の区分_障害児施設給付費" localSheetId="2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7">#REF!</definedName>
    <definedName name="取込変換_処遇改善助成金キャリアパス区分" localSheetId="11">#REF!</definedName>
    <definedName name="取込変換_処遇改善助成金キャリアパス区分" localSheetId="20">#REF!</definedName>
    <definedName name="取込変換_処遇改善助成金キャリアパス区分">#REF!</definedName>
    <definedName name="取込変換_定員区分" localSheetId="0">#REF!</definedName>
    <definedName name="取込変換_定員区分" localSheetId="7">#REF!</definedName>
    <definedName name="取込変換_定員区分" localSheetId="11">#REF!</definedName>
    <definedName name="取込変換_定員区分" localSheetId="20">#REF!</definedName>
    <definedName name="取込変換_定員区分">#REF!</definedName>
    <definedName name="取込変換_定員区分_肢体不自由児施設_通所通園" localSheetId="0">#REF!</definedName>
    <definedName name="取込変換_定員区分_肢体不自由児施設_通所通園" localSheetId="7">#REF!</definedName>
    <definedName name="取込変換_定員区分_肢体不自由児施設_通所通園" localSheetId="11">#REF!</definedName>
    <definedName name="取込変換_定員区分_肢体不自由児施設_通所通園" localSheetId="2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7">#REF!</definedName>
    <definedName name="取込変換_定員区分_肢体不自由児療護施設" localSheetId="11">#REF!</definedName>
    <definedName name="取込変換_定員区分_肢体不自由児療護施設" localSheetId="20">#REF!</definedName>
    <definedName name="取込変換_定員区分_肢体不自由児療護施設">#REF!</definedName>
    <definedName name="取込変換_定員区分_障害児施設" localSheetId="0">#REF!</definedName>
    <definedName name="取込変換_定員区分_障害児施設" localSheetId="7">#REF!</definedName>
    <definedName name="取込変換_定員区分_障害児施設" localSheetId="11">#REF!</definedName>
    <definedName name="取込変換_定員区分_障害児施設" localSheetId="20">#REF!</definedName>
    <definedName name="取込変換_定員区分_障害児施設">#REF!</definedName>
    <definedName name="取込変換_定員区分_対象無し" localSheetId="0">#REF!</definedName>
    <definedName name="取込変換_定員区分_対象無し" localSheetId="7">#REF!</definedName>
    <definedName name="取込変換_定員区分_対象無し" localSheetId="11">#REF!</definedName>
    <definedName name="取込変換_定員区分_対象無し" localSheetId="20">#REF!</definedName>
    <definedName name="取込変換_定員区分_対象無し">#REF!</definedName>
    <definedName name="取込変換_定員区分_第２種自閉症児施設" localSheetId="0">#REF!</definedName>
    <definedName name="取込変換_定員区分_第２種自閉症児施設" localSheetId="7">#REF!</definedName>
    <definedName name="取込変換_定員区分_第２種自閉症児施設" localSheetId="11">#REF!</definedName>
    <definedName name="取込変換_定員区分_第２種自閉症児施設" localSheetId="20">#REF!</definedName>
    <definedName name="取込変換_定員区分_第２種自閉症児施設">#REF!</definedName>
    <definedName name="取込変換_定員区分_知的障害児通園施設" localSheetId="0">#REF!</definedName>
    <definedName name="取込変換_定員区分_知的障害児通園施設" localSheetId="7">#REF!</definedName>
    <definedName name="取込変換_定員区分_知的障害児通園施設" localSheetId="11">#REF!</definedName>
    <definedName name="取込変換_定員区分_知的障害児通園施設" localSheetId="20">#REF!</definedName>
    <definedName name="取込変換_定員区分_知的障害児通園施設">#REF!</definedName>
    <definedName name="取込変換_定員区分_難聴幼児通園施設" localSheetId="0">#REF!</definedName>
    <definedName name="取込変換_定員区分_難聴幼児通園施設" localSheetId="7">#REF!</definedName>
    <definedName name="取込変換_定員区分_難聴幼児通園施設" localSheetId="11">#REF!</definedName>
    <definedName name="取込変換_定員区分_難聴幼児通園施設" localSheetId="20">#REF!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7">#REF!</definedName>
    <definedName name="取込変換_定員区分_盲児施設_ろうあ児施設" localSheetId="11">#REF!</definedName>
    <definedName name="取込変換_定員区分_盲児施設_ろうあ児施設" localSheetId="20">#REF!</definedName>
    <definedName name="取込変換_定員区分_盲児施設_ろうあ児施設">#REF!</definedName>
    <definedName name="取込変換_夜間支援対象利用者数" localSheetId="0">#REF!</definedName>
    <definedName name="取込変換_夜間支援対象利用者数" localSheetId="7">#REF!</definedName>
    <definedName name="取込変換_夜間支援対象利用者数" localSheetId="11">#REF!</definedName>
    <definedName name="取込変換_夜間支援対象利用者数" localSheetId="20">#REF!</definedName>
    <definedName name="取込変換_夜間支援対象利用者数">#REF!</definedName>
    <definedName name="出力変換_施設等の区分" localSheetId="0">#REF!</definedName>
    <definedName name="出力変換_施設等の区分" localSheetId="7">#REF!</definedName>
    <definedName name="出力変換_施設等の区分" localSheetId="11">#REF!</definedName>
    <definedName name="出力変換_施設等の区分" localSheetId="20">#REF!</definedName>
    <definedName name="出力変換_施設等の区分">#REF!</definedName>
    <definedName name="出力変換_施設等の区分_児童デイ" localSheetId="0">#REF!</definedName>
    <definedName name="出力変換_施設等の区分_児童デイ" localSheetId="7">#REF!</definedName>
    <definedName name="出力変換_施設等の区分_児童デイ" localSheetId="11">#REF!</definedName>
    <definedName name="出力変換_施設等の区分_児童デイ" localSheetId="20">#REF!</definedName>
    <definedName name="出力変換_施設等の区分_児童デイ">#REF!</definedName>
    <definedName name="出力変換_施設等の区分_障害児施設給付費" localSheetId="0">#REF!</definedName>
    <definedName name="出力変換_施設等の区分_障害児施設給付費" localSheetId="7">#REF!</definedName>
    <definedName name="出力変換_施設等の区分_障害児施設給付費" localSheetId="11">#REF!</definedName>
    <definedName name="出力変換_施設等の区分_障害児施設給付費" localSheetId="2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7">#REF!</definedName>
    <definedName name="出力変換_処遇改善助成金キャリアパス区分" localSheetId="11">#REF!</definedName>
    <definedName name="出力変換_処遇改善助成金キャリアパス区分" localSheetId="20">#REF!</definedName>
    <definedName name="出力変換_処遇改善助成金キャリアパス区分">#REF!</definedName>
    <definedName name="出力変換_定員区分" localSheetId="0">#REF!</definedName>
    <definedName name="出力変換_定員区分" localSheetId="7">#REF!</definedName>
    <definedName name="出力変換_定員区分" localSheetId="11">#REF!</definedName>
    <definedName name="出力変換_定員区分" localSheetId="20">#REF!</definedName>
    <definedName name="出力変換_定員区分">#REF!</definedName>
    <definedName name="出力変換_定員区分_肢体不自由児施設_通所通園" localSheetId="0">#REF!</definedName>
    <definedName name="出力変換_定員区分_肢体不自由児施設_通所通園" localSheetId="7">#REF!</definedName>
    <definedName name="出力変換_定員区分_肢体不自由児施設_通所通園" localSheetId="11">#REF!</definedName>
    <definedName name="出力変換_定員区分_肢体不自由児施設_通所通園" localSheetId="2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7">#REF!</definedName>
    <definedName name="出力変換_定員区分_肢体不自由児療護施設" localSheetId="11">#REF!</definedName>
    <definedName name="出力変換_定員区分_肢体不自由児療護施設" localSheetId="20">#REF!</definedName>
    <definedName name="出力変換_定員区分_肢体不自由児療護施設">#REF!</definedName>
    <definedName name="出力変換_定員区分_障害児施設" localSheetId="0">#REF!</definedName>
    <definedName name="出力変換_定員区分_障害児施設" localSheetId="7">#REF!</definedName>
    <definedName name="出力変換_定員区分_障害児施設" localSheetId="11">#REF!</definedName>
    <definedName name="出力変換_定員区分_障害児施設" localSheetId="20">#REF!</definedName>
    <definedName name="出力変換_定員区分_障害児施設">#REF!</definedName>
    <definedName name="出力変換_定員区分_対象無し" localSheetId="0">#REF!</definedName>
    <definedName name="出力変換_定員区分_対象無し" localSheetId="7">#REF!</definedName>
    <definedName name="出力変換_定員区分_対象無し" localSheetId="11">#REF!</definedName>
    <definedName name="出力変換_定員区分_対象無し" localSheetId="20">#REF!</definedName>
    <definedName name="出力変換_定員区分_対象無し">#REF!</definedName>
    <definedName name="出力変換_定員区分_第２種自閉症児施設" localSheetId="0">#REF!</definedName>
    <definedName name="出力変換_定員区分_第２種自閉症児施設" localSheetId="7">#REF!</definedName>
    <definedName name="出力変換_定員区分_第２種自閉症児施設" localSheetId="11">#REF!</definedName>
    <definedName name="出力変換_定員区分_第２種自閉症児施設" localSheetId="20">#REF!</definedName>
    <definedName name="出力変換_定員区分_第２種自閉症児施設">#REF!</definedName>
    <definedName name="出力変換_定員区分_知的障害児通園施設" localSheetId="0">#REF!</definedName>
    <definedName name="出力変換_定員区分_知的障害児通園施設" localSheetId="7">#REF!</definedName>
    <definedName name="出力変換_定員区分_知的障害児通園施設" localSheetId="11">#REF!</definedName>
    <definedName name="出力変換_定員区分_知的障害児通園施設" localSheetId="20">#REF!</definedName>
    <definedName name="出力変換_定員区分_知的障害児通園施設">#REF!</definedName>
    <definedName name="出力変換_定員区分_難聴幼児通園施設" localSheetId="0">#REF!</definedName>
    <definedName name="出力変換_定員区分_難聴幼児通園施設" localSheetId="7">#REF!</definedName>
    <definedName name="出力変換_定員区分_難聴幼児通園施設" localSheetId="11">#REF!</definedName>
    <definedName name="出力変換_定員区分_難聴幼児通園施設" localSheetId="20">#REF!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7">#REF!</definedName>
    <definedName name="出力変換_定員区分_盲児施設_ろうあ児施設" localSheetId="11">#REF!</definedName>
    <definedName name="出力変換_定員区分_盲児施設_ろうあ児施設" localSheetId="20">#REF!</definedName>
    <definedName name="出力変換_定員区分_盲児施設_ろうあ児施設">#REF!</definedName>
    <definedName name="出力変換_夜間支援対象利用者数" localSheetId="0">#REF!</definedName>
    <definedName name="出力変換_夜間支援対象利用者数" localSheetId="7">#REF!</definedName>
    <definedName name="出力変換_夜間支援対象利用者数" localSheetId="11">#REF!</definedName>
    <definedName name="出力変換_夜間支援対象利用者数" localSheetId="20">#REF!</definedName>
    <definedName name="出力変換_夜間支援対象利用者数">#REF!</definedName>
    <definedName name="別紙" localSheetId="10">#REF!</definedName>
    <definedName name="別紙" localSheetId="11">#REF!</definedName>
    <definedName name="別紙" localSheetId="18">#REF!</definedName>
    <definedName name="別紙" localSheetId="20">#REF!</definedName>
    <definedName name="別紙">#REF!</definedName>
    <definedName name="別紙19２" localSheetId="0">#REF!</definedName>
    <definedName name="別紙19２" localSheetId="7">#REF!</definedName>
    <definedName name="別紙19２" localSheetId="10">#REF!</definedName>
    <definedName name="別紙19２" localSheetId="11">#REF!</definedName>
    <definedName name="別紙19２" localSheetId="18">#REF!</definedName>
    <definedName name="別紙19２" localSheetId="20">#REF!</definedName>
    <definedName name="別紙19２">#REF!</definedName>
    <definedName name="別紙3ｰ9">#REF!</definedName>
    <definedName name="別紙3ｰ9ｑｑｑｑ">#REF!</definedName>
    <definedName name="別紙47" localSheetId="10">#REF!</definedName>
    <definedName name="別紙47" localSheetId="11">#REF!</definedName>
    <definedName name="別紙47" localSheetId="18">#REF!</definedName>
    <definedName name="別紙47" localSheetId="20">#REF!</definedName>
    <definedName name="別紙47">#REF!</definedName>
    <definedName name="別紙7の2" localSheetId="10">#REF!</definedName>
    <definedName name="別紙7の2" localSheetId="11">#REF!</definedName>
    <definedName name="別紙7の2" localSheetId="18">#REF!</definedName>
    <definedName name="別紙7の2" localSheetId="20">#REF!</definedName>
    <definedName name="別紙7の2">#REF!</definedName>
    <definedName name="夜間支援" localSheetId="0">#REF!</definedName>
    <definedName name="夜間支援" localSheetId="1">#REF!</definedName>
    <definedName name="夜間支援" localSheetId="7">#REF!</definedName>
    <definedName name="夜間支援" localSheetId="10">#REF!</definedName>
    <definedName name="夜間支援" localSheetId="11">#REF!</definedName>
    <definedName name="夜間支援" localSheetId="15">#REF!</definedName>
    <definedName name="夜間支援" localSheetId="16">#REF!</definedName>
    <definedName name="夜間支援" localSheetId="17">#REF!</definedName>
    <definedName name="夜間支援" localSheetId="18">#REF!</definedName>
    <definedName name="夜間支援" localSheetId="20">#REF!</definedName>
    <definedName name="夜間支援" localSheetId="21">#REF!</definedName>
    <definedName name="夜間支援" localSheetId="22">#REF!</definedName>
    <definedName name="夜間支援" localSheetId="23">#REF!</definedName>
    <definedName name="夜間支援" localSheetId="24">#REF!</definedName>
    <definedName name="夜間支援">#REF!</definedName>
  </definedNames>
  <calcPr calcId="191029"/>
  <customWorkbookViews>
    <customWorkbookView name="User - 個人用ビュー" guid="{E5B59279-AC02-449B-9B6C-AEEA7F9D3D1D}" mergeInterval="0" personalView="1" maximized="1" xWindow="1" yWindow="1" windowWidth="1362" windowHeight="550" tabRatio="816"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4" i="54" l="1"/>
  <c r="AM21" i="54"/>
  <c r="AQ10" i="54"/>
  <c r="V13" i="54" s="1"/>
  <c r="AK13" i="54" s="1"/>
  <c r="AT20" i="53"/>
  <c r="AW20" i="53" s="1"/>
  <c r="AT22" i="9"/>
  <c r="AT24" i="9"/>
  <c r="AT13" i="9"/>
  <c r="AT33" i="53"/>
  <c r="AW33" i="53" s="1"/>
  <c r="AZ33" i="53" s="1"/>
  <c r="AT32" i="53"/>
  <c r="AW32" i="53" s="1"/>
  <c r="AZ32" i="53" s="1"/>
  <c r="AT31" i="53"/>
  <c r="AW31" i="53" s="1"/>
  <c r="AZ31" i="53" s="1"/>
  <c r="AT30" i="53"/>
  <c r="AW30" i="53" s="1"/>
  <c r="AZ30" i="53" s="1"/>
  <c r="AT29" i="53"/>
  <c r="AW29" i="53" s="1"/>
  <c r="AZ29" i="53" s="1"/>
  <c r="AT27" i="53"/>
  <c r="AW27" i="53" s="1"/>
  <c r="AZ27" i="53" s="1"/>
  <c r="AT26" i="53"/>
  <c r="AW26" i="53" s="1"/>
  <c r="AZ26" i="53" s="1"/>
  <c r="AT25" i="53"/>
  <c r="AW25" i="53" s="1"/>
  <c r="AZ25" i="53" s="1"/>
  <c r="AT24" i="53"/>
  <c r="AW24" i="53" s="1"/>
  <c r="AZ24" i="53" s="1"/>
  <c r="AT23" i="53"/>
  <c r="AW23" i="53" s="1"/>
  <c r="AZ23" i="53" s="1"/>
  <c r="AT22" i="53"/>
  <c r="AW22" i="53" s="1"/>
  <c r="AZ22" i="53" s="1"/>
  <c r="AT21" i="53"/>
  <c r="AW21" i="53" s="1"/>
  <c r="AZ21" i="53" s="1"/>
  <c r="AT19" i="53"/>
  <c r="AT18" i="53"/>
  <c r="AW18" i="53" s="1"/>
  <c r="AZ18" i="53" s="1"/>
  <c r="AT17" i="53"/>
  <c r="AW17" i="53" s="1"/>
  <c r="AZ17" i="53" s="1"/>
  <c r="AT16" i="53"/>
  <c r="AW16" i="53" s="1"/>
  <c r="AZ16" i="53" s="1"/>
  <c r="AT15" i="53"/>
  <c r="AW15" i="53" s="1"/>
  <c r="AZ15" i="53" s="1"/>
  <c r="AT14" i="53"/>
  <c r="AT13" i="53"/>
  <c r="AW13" i="53" s="1"/>
  <c r="AZ13" i="53" s="1"/>
  <c r="AW19" i="53" l="1"/>
  <c r="AZ19" i="53" s="1"/>
  <c r="AK14" i="54"/>
  <c r="AZ20" i="53"/>
  <c r="AT28" i="53"/>
  <c r="AW28" i="53" s="1"/>
  <c r="AZ28" i="53" s="1"/>
  <c r="AW14" i="53"/>
  <c r="AZ14" i="53" s="1"/>
  <c r="AM13" i="11" l="1"/>
  <c r="AM14" i="11"/>
  <c r="AM15" i="11"/>
  <c r="AM16" i="11"/>
  <c r="AM17" i="11"/>
  <c r="AM18" i="11"/>
  <c r="AM12" i="11"/>
  <c r="AJ13" i="11"/>
  <c r="AJ14" i="11"/>
  <c r="AJ15" i="11"/>
  <c r="AJ16" i="11"/>
  <c r="AJ17" i="11"/>
  <c r="AJ18" i="11"/>
  <c r="AJ12" i="11"/>
  <c r="AG17" i="11"/>
  <c r="AG13" i="11"/>
  <c r="AG14" i="11"/>
  <c r="AG15" i="11"/>
  <c r="AG16" i="11"/>
  <c r="AG18" i="11"/>
  <c r="AG12" i="11"/>
  <c r="AD12" i="11"/>
  <c r="AD13" i="11"/>
  <c r="AD14" i="11"/>
  <c r="AD15" i="11"/>
  <c r="AD16" i="11"/>
  <c r="AD17" i="11"/>
  <c r="AD18" i="11"/>
  <c r="AA13" i="11"/>
  <c r="AA14" i="11"/>
  <c r="AA15" i="11"/>
  <c r="AA16" i="11"/>
  <c r="AA17" i="11"/>
  <c r="AA18" i="11"/>
  <c r="AA12" i="11"/>
  <c r="X13" i="11"/>
  <c r="X14" i="11"/>
  <c r="X15" i="11"/>
  <c r="X16" i="11"/>
  <c r="X17" i="11"/>
  <c r="X18" i="11"/>
  <c r="X12" i="11"/>
  <c r="U12" i="11"/>
  <c r="U13" i="11"/>
  <c r="U14" i="11"/>
  <c r="U15" i="11"/>
  <c r="U16" i="11"/>
  <c r="U17" i="11"/>
  <c r="U18" i="11"/>
  <c r="R12" i="11"/>
  <c r="R13" i="11"/>
  <c r="R14" i="11"/>
  <c r="R15" i="11"/>
  <c r="R16" i="11"/>
  <c r="R17" i="11"/>
  <c r="R18" i="11"/>
  <c r="O13" i="11"/>
  <c r="O14" i="11"/>
  <c r="O15" i="11"/>
  <c r="O16" i="11"/>
  <c r="O17" i="11"/>
  <c r="O18" i="11"/>
  <c r="L12" i="11"/>
  <c r="O12" i="11"/>
  <c r="L13" i="11"/>
  <c r="L14" i="11"/>
  <c r="L15" i="11"/>
  <c r="L16" i="11"/>
  <c r="L17" i="11"/>
  <c r="L18" i="11"/>
  <c r="I15" i="11"/>
  <c r="I13" i="11"/>
  <c r="I14" i="11"/>
  <c r="I16" i="11"/>
  <c r="I17" i="11"/>
  <c r="I18" i="11"/>
  <c r="I12" i="11"/>
  <c r="F17" i="11"/>
  <c r="F18" i="11"/>
  <c r="F15" i="11"/>
  <c r="F14" i="11"/>
  <c r="F16" i="11"/>
  <c r="F13" i="11"/>
  <c r="F12" i="11"/>
  <c r="F19" i="11" l="1"/>
  <c r="AF14" i="46" l="1"/>
  <c r="AF9" i="46"/>
  <c r="X20" i="38" l="1"/>
  <c r="V34" i="46"/>
  <c r="V33" i="47"/>
  <c r="T44" i="47"/>
  <c r="T40" i="47"/>
  <c r="V39" i="47" s="1"/>
  <c r="V32" i="47"/>
  <c r="V31" i="47"/>
  <c r="V30" i="47"/>
  <c r="V29" i="47"/>
  <c r="AE30" i="47" s="1"/>
  <c r="AF14" i="47"/>
  <c r="AF9" i="47"/>
  <c r="T45" i="46"/>
  <c r="T41" i="46"/>
  <c r="V51" i="46" s="1"/>
  <c r="AE51" i="46" s="1"/>
  <c r="V33" i="46"/>
  <c r="V32" i="46"/>
  <c r="V31" i="46"/>
  <c r="AE32" i="46" s="1"/>
  <c r="T43" i="45"/>
  <c r="V43" i="45" s="1"/>
  <c r="AE43" i="45" s="1"/>
  <c r="T39" i="45"/>
  <c r="V49" i="45"/>
  <c r="AE49" i="45"/>
  <c r="V31" i="45"/>
  <c r="V30" i="45"/>
  <c r="V29" i="45"/>
  <c r="AE30" i="45" s="1"/>
  <c r="AF14" i="45"/>
  <c r="H59" i="45" s="1"/>
  <c r="AF9" i="45"/>
  <c r="Q36" i="42"/>
  <c r="V35" i="42"/>
  <c r="AE38" i="42" s="1"/>
  <c r="H48" i="42" s="1"/>
  <c r="AE33" i="42"/>
  <c r="V30" i="42"/>
  <c r="V29" i="42"/>
  <c r="V28" i="42"/>
  <c r="AF14" i="42"/>
  <c r="AT35" i="40"/>
  <c r="AW35" i="40"/>
  <c r="AZ35" i="40"/>
  <c r="AW34" i="40"/>
  <c r="AZ34" i="40" s="1"/>
  <c r="AT34" i="40"/>
  <c r="AT33" i="40"/>
  <c r="AW33" i="40" s="1"/>
  <c r="AZ33" i="40" s="1"/>
  <c r="AT32" i="40"/>
  <c r="AW32" i="40" s="1"/>
  <c r="AZ32" i="40" s="1"/>
  <c r="AT31" i="40"/>
  <c r="AW31" i="40"/>
  <c r="AZ31" i="40"/>
  <c r="AT29" i="40"/>
  <c r="AW29" i="40" s="1"/>
  <c r="AZ29" i="40" s="1"/>
  <c r="AT28" i="40"/>
  <c r="AW28" i="40" s="1"/>
  <c r="AZ28" i="40" s="1"/>
  <c r="AT27" i="40"/>
  <c r="AW27" i="40" s="1"/>
  <c r="AZ27" i="40" s="1"/>
  <c r="AT26" i="40"/>
  <c r="AW26" i="40"/>
  <c r="AZ26" i="40"/>
  <c r="AT25" i="40"/>
  <c r="AW25" i="40" s="1"/>
  <c r="AZ25" i="40" s="1"/>
  <c r="AT24" i="40"/>
  <c r="AW24" i="40" s="1"/>
  <c r="AZ24" i="40" s="1"/>
  <c r="AT23" i="40"/>
  <c r="AT30" i="40" s="1"/>
  <c r="AW30" i="40" s="1"/>
  <c r="AZ30" i="40" s="1"/>
  <c r="AT21" i="40"/>
  <c r="AW21" i="40"/>
  <c r="AZ21" i="40"/>
  <c r="AT20" i="40"/>
  <c r="AW20" i="40"/>
  <c r="AZ20" i="40" s="1"/>
  <c r="AT19" i="40"/>
  <c r="AW19" i="40" s="1"/>
  <c r="AZ19" i="40" s="1"/>
  <c r="AT18" i="40"/>
  <c r="AW18" i="40"/>
  <c r="AZ18" i="40"/>
  <c r="AT17" i="40"/>
  <c r="AT22" i="40" s="1"/>
  <c r="AW22" i="40" s="1"/>
  <c r="AZ22" i="40" s="1"/>
  <c r="AT16" i="40"/>
  <c r="AW16" i="40" s="1"/>
  <c r="AZ16" i="40" s="1"/>
  <c r="AT15" i="40"/>
  <c r="AT14" i="40"/>
  <c r="AW14" i="40"/>
  <c r="AZ14" i="40" s="1"/>
  <c r="AT13" i="40"/>
  <c r="AW13" i="40"/>
  <c r="AZ13" i="40" s="1"/>
  <c r="AT13" i="8"/>
  <c r="AW13" i="8" s="1"/>
  <c r="AZ13" i="8" s="1"/>
  <c r="AT14" i="8"/>
  <c r="AW14" i="8"/>
  <c r="AZ14" i="8" s="1"/>
  <c r="AT15" i="8"/>
  <c r="AT16" i="8"/>
  <c r="AT17" i="8"/>
  <c r="AW17" i="8"/>
  <c r="AZ17" i="8"/>
  <c r="AT18" i="8"/>
  <c r="AW18" i="8"/>
  <c r="AZ18" i="8" s="1"/>
  <c r="AT19" i="8"/>
  <c r="AW19" i="8"/>
  <c r="AZ19" i="8"/>
  <c r="AT20" i="8"/>
  <c r="AW20" i="8"/>
  <c r="AZ20" i="8"/>
  <c r="AT21" i="8"/>
  <c r="AW21" i="8" s="1"/>
  <c r="AT22" i="8"/>
  <c r="AW22" i="8"/>
  <c r="AZ22" i="8" s="1"/>
  <c r="AT23" i="8"/>
  <c r="AW23" i="8" s="1"/>
  <c r="AZ23" i="8" s="1"/>
  <c r="AT24" i="8"/>
  <c r="AW24" i="8"/>
  <c r="AZ24" i="8" s="1"/>
  <c r="AT25" i="8"/>
  <c r="AW25" i="8"/>
  <c r="AZ25" i="8" s="1"/>
  <c r="AT26" i="8"/>
  <c r="AW26" i="8"/>
  <c r="AZ26" i="8" s="1"/>
  <c r="AT27" i="8"/>
  <c r="AW27" i="8" s="1"/>
  <c r="AZ27" i="8" s="1"/>
  <c r="AT28" i="8"/>
  <c r="AW28" i="8"/>
  <c r="AZ28" i="8" s="1"/>
  <c r="AW13" i="9"/>
  <c r="AZ13" i="9" s="1"/>
  <c r="AT14" i="9"/>
  <c r="AW14" i="9" s="1"/>
  <c r="AZ14" i="9" s="1"/>
  <c r="AT15" i="9"/>
  <c r="AW15" i="9" s="1"/>
  <c r="AT16" i="9"/>
  <c r="AW16" i="9" s="1"/>
  <c r="AT17" i="9"/>
  <c r="AT18" i="9"/>
  <c r="AW18" i="9" s="1"/>
  <c r="AZ18" i="9" s="1"/>
  <c r="AT19" i="9"/>
  <c r="AW19" i="9" s="1"/>
  <c r="AZ19" i="9" s="1"/>
  <c r="AT20" i="9"/>
  <c r="AW20" i="9" s="1"/>
  <c r="AZ20" i="9" s="1"/>
  <c r="AT21" i="9"/>
  <c r="AW21" i="9" s="1"/>
  <c r="AZ21" i="9" s="1"/>
  <c r="AW22" i="9"/>
  <c r="AZ22" i="9" s="1"/>
  <c r="AT23" i="9"/>
  <c r="AW23" i="9" s="1"/>
  <c r="AZ23" i="9" s="1"/>
  <c r="AW24" i="9"/>
  <c r="AZ24" i="9" s="1"/>
  <c r="AT25" i="9"/>
  <c r="AW25" i="9" s="1"/>
  <c r="AZ25" i="9" s="1"/>
  <c r="AT26" i="9"/>
  <c r="AW26" i="9" s="1"/>
  <c r="AZ26" i="9" s="1"/>
  <c r="AT27" i="9"/>
  <c r="AW27" i="9" s="1"/>
  <c r="AZ27" i="9" s="1"/>
  <c r="AT28" i="9"/>
  <c r="AW28" i="9"/>
  <c r="AZ28" i="9" s="1"/>
  <c r="AT30" i="9"/>
  <c r="AW30" i="9" s="1"/>
  <c r="AZ30" i="9" s="1"/>
  <c r="AT31" i="9"/>
  <c r="AW31" i="9" s="1"/>
  <c r="AZ31" i="9" s="1"/>
  <c r="AT32" i="9"/>
  <c r="AW32" i="9" s="1"/>
  <c r="AZ32" i="9" s="1"/>
  <c r="AT33" i="9"/>
  <c r="AW33" i="9" s="1"/>
  <c r="AZ33" i="9" s="1"/>
  <c r="AT34" i="9"/>
  <c r="AW34" i="9" s="1"/>
  <c r="AZ34" i="9" s="1"/>
  <c r="AQ11" i="10"/>
  <c r="Y27" i="10" s="1"/>
  <c r="AQ12" i="10"/>
  <c r="AQ13" i="10"/>
  <c r="AQ19" i="10" s="1"/>
  <c r="AQ14" i="10"/>
  <c r="AQ15" i="10"/>
  <c r="AQ16" i="10"/>
  <c r="AQ20" i="10" s="1"/>
  <c r="Y28" i="10" s="1"/>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AK28" i="10"/>
  <c r="AO28" i="10"/>
  <c r="S38" i="10"/>
  <c r="AS38" i="10"/>
  <c r="S39" i="10"/>
  <c r="AP40" i="10"/>
  <c r="S40" i="10"/>
  <c r="S41" i="10"/>
  <c r="AS41" i="10"/>
  <c r="AQ11" i="11"/>
  <c r="Y26" i="11" s="1"/>
  <c r="AQ12" i="11"/>
  <c r="AQ13" i="11"/>
  <c r="AQ14" i="11"/>
  <c r="AQ15" i="11"/>
  <c r="AQ16" i="11"/>
  <c r="AQ17" i="11"/>
  <c r="AQ18"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AK30" i="11" s="1"/>
  <c r="Z47" i="11"/>
  <c r="W50" i="11"/>
  <c r="Y8" i="38"/>
  <c r="AQ10" i="38"/>
  <c r="I19" i="38" s="1"/>
  <c r="AQ11" i="38"/>
  <c r="AQ12" i="38"/>
  <c r="F13" i="38"/>
  <c r="I13" i="38"/>
  <c r="L13" i="38"/>
  <c r="O13" i="38"/>
  <c r="R13" i="38"/>
  <c r="U13" i="38"/>
  <c r="X13" i="38"/>
  <c r="AQ13" i="38" s="1"/>
  <c r="I20" i="38" s="1"/>
  <c r="X19" i="38" s="1"/>
  <c r="AA13" i="38"/>
  <c r="AD13" i="38"/>
  <c r="AG13" i="38"/>
  <c r="AJ13" i="38"/>
  <c r="AM13" i="38"/>
  <c r="C18" i="38"/>
  <c r="AB18" i="38"/>
  <c r="AB19" i="38"/>
  <c r="AF19" i="38"/>
  <c r="AB20" i="38"/>
  <c r="AF20" i="38"/>
  <c r="I21" i="38"/>
  <c r="I22" i="38"/>
  <c r="I23" i="38"/>
  <c r="AM28" i="38"/>
  <c r="AQ9" i="21"/>
  <c r="AQ10" i="21"/>
  <c r="AQ11" i="21"/>
  <c r="Z17" i="21"/>
  <c r="F12" i="21"/>
  <c r="I12" i="21"/>
  <c r="L12" i="21"/>
  <c r="O12" i="21"/>
  <c r="R12" i="21"/>
  <c r="U12" i="21"/>
  <c r="X12" i="21"/>
  <c r="AA12" i="21"/>
  <c r="AD12" i="21"/>
  <c r="AG12" i="21"/>
  <c r="AJ12" i="21"/>
  <c r="AM12" i="21"/>
  <c r="Z14" i="21"/>
  <c r="Z16" i="21"/>
  <c r="AP27" i="21"/>
  <c r="AP30" i="21"/>
  <c r="AZ95" i="21"/>
  <c r="BC95" i="21" s="1"/>
  <c r="BA95" i="21"/>
  <c r="BB95" i="21"/>
  <c r="BH95" i="21" s="1"/>
  <c r="BA119" i="21"/>
  <c r="BB119" i="21"/>
  <c r="BD123" i="21" s="1"/>
  <c r="BB126" i="21"/>
  <c r="BC126" i="21"/>
  <c r="AQ10" i="22"/>
  <c r="AQ11" i="22"/>
  <c r="AQ12" i="22"/>
  <c r="AQ17" i="22" s="1"/>
  <c r="Y20" i="22" s="1"/>
  <c r="AQ13" i="22"/>
  <c r="Y21" i="22" s="1"/>
  <c r="AK22" i="22" s="1"/>
  <c r="AQ14" i="22"/>
  <c r="AQ15" i="22"/>
  <c r="AQ16" i="22"/>
  <c r="F17" i="22"/>
  <c r="I17" i="22"/>
  <c r="L17" i="22"/>
  <c r="O17" i="22"/>
  <c r="R17" i="22"/>
  <c r="U17" i="22"/>
  <c r="X17" i="22"/>
  <c r="AA17" i="22"/>
  <c r="AD17" i="22"/>
  <c r="AG17" i="22"/>
  <c r="AJ17" i="22"/>
  <c r="AM17" i="22"/>
  <c r="AK21" i="22"/>
  <c r="Y22" i="22"/>
  <c r="AK23" i="22"/>
  <c r="Y24" i="22"/>
  <c r="AQ10" i="24"/>
  <c r="AQ11" i="24"/>
  <c r="AQ12" i="24"/>
  <c r="AQ17" i="24" s="1"/>
  <c r="Y20" i="24" s="1"/>
  <c r="AQ13" i="24"/>
  <c r="Y21" i="24" s="1"/>
  <c r="AK22" i="24" s="1"/>
  <c r="AQ14" i="24"/>
  <c r="Y22" i="24"/>
  <c r="AQ15" i="24"/>
  <c r="AQ16" i="24"/>
  <c r="F17" i="24"/>
  <c r="I17" i="24"/>
  <c r="L17" i="24"/>
  <c r="O17" i="24"/>
  <c r="R17" i="24"/>
  <c r="U17" i="24"/>
  <c r="X17" i="24"/>
  <c r="AA17" i="24"/>
  <c r="AD17" i="24"/>
  <c r="AG17" i="24"/>
  <c r="AJ17" i="24"/>
  <c r="AM17" i="24"/>
  <c r="AK21" i="24"/>
  <c r="AK23" i="24"/>
  <c r="Y24" i="24"/>
  <c r="AQ10" i="34"/>
  <c r="V13" i="34" s="1"/>
  <c r="V14" i="34"/>
  <c r="AM21" i="34"/>
  <c r="AQ10" i="39"/>
  <c r="V13" i="39" s="1"/>
  <c r="AK13" i="39" s="1"/>
  <c r="AK14" i="39" s="1"/>
  <c r="V14" i="39"/>
  <c r="AM21" i="39"/>
  <c r="AW15" i="8"/>
  <c r="AZ15" i="8" s="1"/>
  <c r="Y23" i="24"/>
  <c r="AQ12" i="21"/>
  <c r="AP26" i="21" s="1"/>
  <c r="BA116" i="21" s="1"/>
  <c r="BB116" i="21" s="1"/>
  <c r="BJ123" i="21" s="1"/>
  <c r="Z15" i="21"/>
  <c r="AN15" i="21" s="1"/>
  <c r="AW15" i="40"/>
  <c r="AZ15" i="40"/>
  <c r="AW23" i="40"/>
  <c r="AZ23" i="40"/>
  <c r="V38" i="45"/>
  <c r="Y23" i="22"/>
  <c r="AE29" i="42"/>
  <c r="AE4" i="42" s="1"/>
  <c r="BI95" i="21"/>
  <c r="BJ95" i="21"/>
  <c r="AT29" i="8"/>
  <c r="AH4" i="42"/>
  <c r="BG95" i="21"/>
  <c r="BL95" i="21"/>
  <c r="AW16" i="8"/>
  <c r="AZ16" i="8" s="1"/>
  <c r="BK95" i="21"/>
  <c r="AL41" i="22" l="1"/>
  <c r="AK20" i="22"/>
  <c r="AK24" i="22" s="1"/>
  <c r="AL41" i="24"/>
  <c r="AK20" i="24"/>
  <c r="AK24" i="24" s="1"/>
  <c r="AE44" i="47"/>
  <c r="AO27" i="10"/>
  <c r="Y32" i="10"/>
  <c r="AK31" i="10"/>
  <c r="Y31" i="10"/>
  <c r="AY44" i="10"/>
  <c r="Y29" i="10"/>
  <c r="Y30" i="10"/>
  <c r="AK27" i="10"/>
  <c r="AK30" i="10"/>
  <c r="AP37" i="10" s="1"/>
  <c r="S37" i="10" s="1"/>
  <c r="H60" i="47"/>
  <c r="BF95" i="21"/>
  <c r="AN14" i="21"/>
  <c r="AW17" i="40"/>
  <c r="AZ17" i="40" s="1"/>
  <c r="V50" i="47"/>
  <c r="AE50" i="47" s="1"/>
  <c r="BE95" i="21"/>
  <c r="AP28" i="21"/>
  <c r="AP29" i="21" s="1"/>
  <c r="AN16" i="21" s="1"/>
  <c r="AK13" i="34"/>
  <c r="AK14" i="34" s="1"/>
  <c r="V44" i="47"/>
  <c r="AP19" i="38"/>
  <c r="AP20" i="38" s="1"/>
  <c r="AP22" i="38" s="1"/>
  <c r="AH23" i="38" s="1"/>
  <c r="BD95" i="21"/>
  <c r="BM95" i="21" s="1"/>
  <c r="AZ21" i="8"/>
  <c r="AW29" i="8"/>
  <c r="AZ29" i="8" s="1"/>
  <c r="AW17" i="9"/>
  <c r="AZ17" i="9" s="1"/>
  <c r="AT29" i="9"/>
  <c r="AW29" i="9" s="1"/>
  <c r="AZ29" i="9" s="1"/>
  <c r="AZ15" i="9"/>
  <c r="AZ16" i="9"/>
  <c r="X21" i="38"/>
  <c r="P22" i="38" s="1"/>
  <c r="AQ19" i="11"/>
  <c r="AQ20" i="11"/>
  <c r="Y27" i="11" s="1"/>
  <c r="BC123" i="21"/>
  <c r="BH123" i="21"/>
  <c r="BC131" i="21"/>
  <c r="BE123" i="21"/>
  <c r="BG123" i="21"/>
  <c r="BK123" i="21"/>
  <c r="BL123" i="21"/>
  <c r="BI123" i="21"/>
  <c r="BF123" i="21"/>
  <c r="BM123" i="21" s="1"/>
  <c r="V40" i="46"/>
  <c r="V45" i="46"/>
  <c r="AP44" i="10" l="1"/>
  <c r="AP35" i="10" s="1"/>
  <c r="AK29" i="10"/>
  <c r="AP36" i="11"/>
  <c r="AK29" i="11"/>
  <c r="AP48" i="10"/>
  <c r="S48" i="10" s="1"/>
  <c r="AP47" i="10"/>
  <c r="BA131" i="21"/>
  <c r="AY42" i="10"/>
  <c r="AY43" i="10"/>
  <c r="AP35" i="11"/>
  <c r="Y29" i="11"/>
  <c r="AZ41" i="11" s="1"/>
  <c r="AP37" i="11"/>
  <c r="AZ43" i="11"/>
  <c r="Y28" i="11"/>
  <c r="AK26" i="11" s="1"/>
  <c r="AK28" i="11" s="1"/>
  <c r="AE45" i="46"/>
  <c r="H61" i="46" s="1"/>
  <c r="AP36" i="10" l="1"/>
  <c r="S36" i="10" s="1"/>
  <c r="S35" i="10"/>
  <c r="AP49" i="10"/>
  <c r="S49" i="10" s="1"/>
  <c r="S47" i="10"/>
  <c r="Y30" i="11"/>
  <c r="AZ42" i="11"/>
</calcChain>
</file>

<file path=xl/sharedStrings.xml><?xml version="1.0" encoding="utf-8"?>
<sst xmlns="http://schemas.openxmlformats.org/spreadsheetml/2006/main" count="3502" uniqueCount="1152">
  <si>
    <t>自立訓練</t>
    <rPh sb="0" eb="2">
      <t>ジリツ</t>
    </rPh>
    <rPh sb="2" eb="4">
      <t>クンレン</t>
    </rPh>
    <phoneticPr fontId="4"/>
  </si>
  <si>
    <t>福祉専門職員配置等加算</t>
    <rPh sb="0" eb="2">
      <t>フクシ</t>
    </rPh>
    <rPh sb="2" eb="4">
      <t>センモン</t>
    </rPh>
    <rPh sb="4" eb="6">
      <t>ショクイン</t>
    </rPh>
    <rPh sb="6" eb="8">
      <t>ハイチ</t>
    </rPh>
    <rPh sb="8" eb="9">
      <t>トウ</t>
    </rPh>
    <rPh sb="9" eb="11">
      <t>カサン</t>
    </rPh>
    <phoneticPr fontId="4"/>
  </si>
  <si>
    <t>訪問訓練</t>
    <rPh sb="0" eb="2">
      <t>ホウモン</t>
    </rPh>
    <rPh sb="2" eb="4">
      <t>クンレン</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</si>
  <si>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</si>
  <si>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</si>
  <si>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加算等</t>
    <rPh sb="0" eb="2">
      <t>カサン</t>
    </rPh>
    <rPh sb="2" eb="3">
      <t>トウ</t>
    </rPh>
    <phoneticPr fontId="4"/>
  </si>
  <si>
    <t>該当の可否</t>
    <rPh sb="0" eb="2">
      <t>ガイトウ</t>
    </rPh>
    <rPh sb="3" eb="5">
      <t>カヒ</t>
    </rPh>
    <phoneticPr fontId="4"/>
  </si>
  <si>
    <t>共同生活住居</t>
    <rPh sb="0" eb="2">
      <t>キョウドウ</t>
    </rPh>
    <rPh sb="2" eb="4">
      <t>セイカツ</t>
    </rPh>
    <rPh sb="4" eb="6">
      <t>ジュウキョ</t>
    </rPh>
    <phoneticPr fontId="4"/>
  </si>
  <si>
    <t>平成18年9月30日以前から設置</t>
    <rPh sb="0" eb="2">
      <t>ヘイセイ</t>
    </rPh>
    <rPh sb="4" eb="5">
      <t>ネン</t>
    </rPh>
    <rPh sb="6" eb="7">
      <t>ガツ</t>
    </rPh>
    <rPh sb="9" eb="10">
      <t>ニチ</t>
    </rPh>
    <rPh sb="10" eb="12">
      <t>イゼン</t>
    </rPh>
    <rPh sb="14" eb="16">
      <t>セッチ</t>
    </rPh>
    <phoneticPr fontId="4"/>
  </si>
  <si>
    <t>大規模住居減算について</t>
    <rPh sb="0" eb="3">
      <t>ダイキボ</t>
    </rPh>
    <rPh sb="3" eb="5">
      <t>ジュウキョ</t>
    </rPh>
    <rPh sb="5" eb="7">
      <t>ゲンザン</t>
    </rPh>
    <phoneticPr fontId="4"/>
  </si>
  <si>
    <t>注１　事業所ごとに作成し提出してください。</t>
    <rPh sb="0" eb="1">
      <t>チュウ</t>
    </rPh>
    <rPh sb="3" eb="6">
      <t>ジギョウショ</t>
    </rPh>
    <rPh sb="9" eb="11">
      <t>サクセイ</t>
    </rPh>
    <rPh sb="12" eb="14">
      <t>テイシュツ</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</si>
  <si>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</si>
  <si>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職種</t>
    <rPh sb="0" eb="2">
      <t>ショクシュ</t>
    </rPh>
    <phoneticPr fontId="4"/>
  </si>
  <si>
    <t>勤務
形態</t>
    <rPh sb="0" eb="2">
      <t>キンム</t>
    </rPh>
    <rPh sb="3" eb="5">
      <t>ケイタイ</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</si>
  <si>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</si>
  <si>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</si>
  <si>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</si>
  <si>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</si>
  <si>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管理者</t>
    <rPh sb="0" eb="3">
      <t>カンリシャ</t>
    </rPh>
    <phoneticPr fontId="4"/>
  </si>
  <si>
    <t>別紙２－１</t>
    <rPh sb="0" eb="2">
      <t>ベッシ</t>
    </rPh>
    <phoneticPr fontId="4"/>
  </si>
  <si>
    <t>別紙２－２</t>
    <rPh sb="0" eb="2">
      <t>ベッシ</t>
    </rPh>
    <phoneticPr fontId="4"/>
  </si>
  <si>
    <t>サービス管理責任者</t>
    <rPh sb="4" eb="6">
      <t>カンリ</t>
    </rPh>
    <rPh sb="6" eb="8">
      <t>セキニン</t>
    </rPh>
    <rPh sb="8" eb="9">
      <t>シャ</t>
    </rPh>
    <phoneticPr fontId="4"/>
  </si>
  <si>
    <t>フリガナ</t>
    <phoneticPr fontId="4"/>
  </si>
  <si>
    <t>別紙16-1（地域生活個別・入所）</t>
    <rPh sb="0" eb="2">
      <t>ベッシ</t>
    </rPh>
    <rPh sb="7" eb="9">
      <t>チイキ</t>
    </rPh>
    <rPh sb="9" eb="11">
      <t>セイカツ</t>
    </rPh>
    <rPh sb="11" eb="13">
      <t>コベツ</t>
    </rPh>
    <rPh sb="14" eb="16">
      <t>ニュウショ</t>
    </rPh>
    <phoneticPr fontId="4"/>
  </si>
  <si>
    <t>別紙20（重度者・就継ＡＢ）</t>
    <rPh sb="0" eb="2">
      <t>ベッシ</t>
    </rPh>
    <rPh sb="5" eb="7">
      <t>ジュウド</t>
    </rPh>
    <rPh sb="7" eb="8">
      <t>シャ</t>
    </rPh>
    <rPh sb="9" eb="10">
      <t>シュウ</t>
    </rPh>
    <rPh sb="10" eb="11">
      <t>ツギ</t>
    </rPh>
    <phoneticPr fontId="4"/>
  </si>
  <si>
    <t>別紙3-4</t>
    <rPh sb="0" eb="2">
      <t>ベッシ</t>
    </rPh>
    <phoneticPr fontId="4"/>
  </si>
  <si>
    <t>別紙3-5</t>
    <rPh sb="0" eb="2">
      <t>ベッシ</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</si>
  <si>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</si>
  <si>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</si>
  <si>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</si>
  <si>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</si>
  <si>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日付</t>
    <rPh sb="0" eb="2">
      <t>ヒヅケ</t>
    </rPh>
    <phoneticPr fontId="4"/>
  </si>
  <si>
    <t>曜日</t>
    <rPh sb="0" eb="2">
      <t>ヨウビ</t>
    </rPh>
    <phoneticPr fontId="4"/>
  </si>
  <si>
    <t>開所日</t>
    <rPh sb="0" eb="2">
      <t>カイショ</t>
    </rPh>
    <rPh sb="2" eb="3">
      <t>ビ</t>
    </rPh>
    <phoneticPr fontId="4"/>
  </si>
  <si>
    <t>別紙3-1</t>
    <rPh sb="0" eb="2">
      <t>ベッシ</t>
    </rPh>
    <phoneticPr fontId="4"/>
  </si>
  <si>
    <t>（療養介護）</t>
    <rPh sb="1" eb="3">
      <t>リョウヨウ</t>
    </rPh>
    <rPh sb="3" eb="5">
      <t>カイゴ</t>
    </rPh>
    <phoneticPr fontId="4"/>
  </si>
  <si>
    <t>別紙3-2</t>
    <rPh sb="0" eb="2">
      <t>ベッシ</t>
    </rPh>
    <phoneticPr fontId="4"/>
  </si>
  <si>
    <t>　　　　　　　●人員基準適合確認シート（生活介護）</t>
    <rPh sb="8" eb="10">
      <t>ジンイン</t>
    </rPh>
    <rPh sb="10" eb="12">
      <t>キジュン</t>
    </rPh>
    <rPh sb="12" eb="14">
      <t>テキゴウ</t>
    </rPh>
    <rPh sb="14" eb="16">
      <t>カクニン</t>
    </rPh>
    <rPh sb="20" eb="22">
      <t>セイカツ</t>
    </rPh>
    <rPh sb="22" eb="24">
      <t>カイゴ</t>
    </rPh>
    <phoneticPr fontId="4"/>
  </si>
  <si>
    <t>（生活介護）</t>
    <rPh sb="1" eb="3">
      <t>セイカツ</t>
    </rPh>
    <rPh sb="3" eb="5">
      <t>カイゴ</t>
    </rPh>
    <phoneticPr fontId="4"/>
  </si>
  <si>
    <t>（兼　人員配置体制加算確認シート）</t>
    <rPh sb="1" eb="2">
      <t>ケン</t>
    </rPh>
    <rPh sb="3" eb="5">
      <t>ジンイン</t>
    </rPh>
    <rPh sb="5" eb="7">
      <t>ハイチ</t>
    </rPh>
    <rPh sb="7" eb="9">
      <t>タイセイ</t>
    </rPh>
    <rPh sb="9" eb="11">
      <t>カサン</t>
    </rPh>
    <rPh sb="11" eb="13">
      <t>カクニン</t>
    </rPh>
    <phoneticPr fontId="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</si>
  <si>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4"/>
  </si>
  <si>
    <t>※色つきのセルのみ入力のこと</t>
    <rPh sb="1" eb="2">
      <t>イロ</t>
    </rPh>
    <rPh sb="9" eb="11">
      <t>ニュウリョク</t>
    </rPh>
    <phoneticPr fontId="4"/>
  </si>
  <si>
    <t>事業所名称</t>
    <rPh sb="0" eb="3">
      <t>ジギョウショ</t>
    </rPh>
    <rPh sb="3" eb="5">
      <t>メイショウ</t>
    </rPh>
    <phoneticPr fontId="4"/>
  </si>
  <si>
    <t>法人名称</t>
    <rPh sb="0" eb="2">
      <t>ホウジン</t>
    </rPh>
    <rPh sb="2" eb="4">
      <t>メイショウ</t>
    </rPh>
    <phoneticPr fontId="4"/>
  </si>
  <si>
    <t>単位番号</t>
    <rPh sb="0" eb="2">
      <t>タンイ</t>
    </rPh>
    <rPh sb="2" eb="4">
      <t>バンゴウ</t>
    </rPh>
    <phoneticPr fontId="4"/>
  </si>
  <si>
    <t>報酬算定
上の定員</t>
    <rPh sb="0" eb="2">
      <t>ホウシュウ</t>
    </rPh>
    <rPh sb="2" eb="4">
      <t>サンテイ</t>
    </rPh>
    <rPh sb="5" eb="6">
      <t>ジョウ</t>
    </rPh>
    <rPh sb="7" eb="9">
      <t>テイイン</t>
    </rPh>
    <phoneticPr fontId="4"/>
  </si>
  <si>
    <t>常勤換算後の職員数
 ※１</t>
    <rPh sb="0" eb="2">
      <t>ジョウキン</t>
    </rPh>
    <rPh sb="2" eb="4">
      <t>カンサン</t>
    </rPh>
    <rPh sb="4" eb="5">
      <t>ゴ</t>
    </rPh>
    <rPh sb="6" eb="9">
      <t>ショクインスウ</t>
    </rPh>
    <phoneticPr fontId="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</si>
  <si>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4"/>
  </si>
  <si>
    <t>各月の状況</t>
    <rPh sb="0" eb="1">
      <t>カク</t>
    </rPh>
    <rPh sb="1" eb="2">
      <t>ゲツ</t>
    </rPh>
    <rPh sb="3" eb="5">
      <t>ジョウキョウ</t>
    </rPh>
    <phoneticPr fontId="4"/>
  </si>
  <si>
    <t>4月</t>
    <rPh sb="1" eb="2">
      <t>ガツ</t>
    </rPh>
    <phoneticPr fontId="4"/>
  </si>
  <si>
    <t>5月</t>
    <rPh sb="1" eb="2">
      <t>ガツ</t>
    </rPh>
    <phoneticPr fontId="4"/>
  </si>
  <si>
    <t>6月</t>
    <rPh sb="1" eb="2">
      <t>ガツ</t>
    </rPh>
    <phoneticPr fontId="4"/>
  </si>
  <si>
    <t>7月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</si>
  <si>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</si>
  <si>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</si>
  <si>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</si>
  <si>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</si>
  <si>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12ヶ月間</t>
    <rPh sb="3" eb="4">
      <t>ゲツ</t>
    </rPh>
    <rPh sb="4" eb="5">
      <t>カン</t>
    </rPh>
    <phoneticPr fontId="4"/>
  </si>
  <si>
    <t>①開所日数</t>
    <rPh sb="1" eb="3">
      <t>カイショ</t>
    </rPh>
    <rPh sb="3" eb="5">
      <t>ニッスウ</t>
    </rPh>
    <phoneticPr fontId="4"/>
  </si>
  <si>
    <t>日</t>
    <rPh sb="0" eb="1">
      <t>ニチ</t>
    </rPh>
    <phoneticPr fontId="4"/>
  </si>
  <si>
    <t>②区分２の総延べ利用者数　※２</t>
    <rPh sb="1" eb="3">
      <t>クブン</t>
    </rPh>
    <rPh sb="5" eb="6">
      <t>ソウ</t>
    </rPh>
    <rPh sb="6" eb="7">
      <t>ノ</t>
    </rPh>
    <rPh sb="8" eb="11">
      <t>リヨウシャ</t>
    </rPh>
    <rPh sb="11" eb="12">
      <t>スウ</t>
    </rPh>
    <phoneticPr fontId="4"/>
  </si>
  <si>
    <t>人日</t>
    <rPh sb="0" eb="2">
      <t>ニンニチ</t>
    </rPh>
    <phoneticPr fontId="4"/>
  </si>
  <si>
    <t>③区分３の総延べ利用者数　※３</t>
    <rPh sb="1" eb="3">
      <t>クブン</t>
    </rPh>
    <rPh sb="5" eb="6">
      <t>ソウ</t>
    </rPh>
    <rPh sb="6" eb="7">
      <t>ノ</t>
    </rPh>
    <rPh sb="8" eb="11">
      <t>リヨウシャ</t>
    </rPh>
    <rPh sb="11" eb="12">
      <t>スウ</t>
    </rPh>
    <phoneticPr fontId="4"/>
  </si>
  <si>
    <t>④区分４の総延べ利用者数</t>
    <rPh sb="1" eb="3">
      <t>クブン</t>
    </rPh>
    <rPh sb="5" eb="6">
      <t>ソウ</t>
    </rPh>
    <rPh sb="6" eb="7">
      <t>ノ</t>
    </rPh>
    <rPh sb="8" eb="11">
      <t>リヨウシャ</t>
    </rPh>
    <rPh sb="11" eb="12">
      <t>スウ</t>
    </rPh>
    <phoneticPr fontId="4"/>
  </si>
  <si>
    <t>⑤区分５の総延べ利用者数</t>
    <rPh sb="1" eb="3">
      <t>クブン</t>
    </rPh>
    <rPh sb="5" eb="6">
      <t>ソウ</t>
    </rPh>
    <rPh sb="6" eb="7">
      <t>ノ</t>
    </rPh>
    <rPh sb="8" eb="11">
      <t>リヨウシャ</t>
    </rPh>
    <rPh sb="11" eb="12">
      <t>スウ</t>
    </rPh>
    <phoneticPr fontId="4"/>
  </si>
  <si>
    <t>⑥区分６の総延べ利用者数</t>
    <rPh sb="1" eb="3">
      <t>クブン</t>
    </rPh>
    <rPh sb="5" eb="6">
      <t>ソウ</t>
    </rPh>
    <rPh sb="6" eb="7">
      <t>ノ</t>
    </rPh>
    <rPh sb="8" eb="11">
      <t>リヨウシャ</t>
    </rPh>
    <rPh sb="11" eb="12">
      <t>スウ</t>
    </rPh>
    <phoneticPr fontId="4"/>
  </si>
  <si>
    <t>⑦経過措置利用者数</t>
    <rPh sb="1" eb="3">
      <t>ケイカ</t>
    </rPh>
    <rPh sb="3" eb="5">
      <t>ソチ</t>
    </rPh>
    <rPh sb="5" eb="8">
      <t>リヨウシャ</t>
    </rPh>
    <rPh sb="8" eb="9">
      <t>スウ</t>
    </rPh>
    <phoneticPr fontId="4"/>
  </si>
  <si>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4"/>
  </si>
  <si>
    <t>⑨経過措置利用者を除く利用者数</t>
    <rPh sb="1" eb="3">
      <t>ケイカ</t>
    </rPh>
    <rPh sb="3" eb="5">
      <t>ソチ</t>
    </rPh>
    <rPh sb="5" eb="8">
      <t>リヨウシャ</t>
    </rPh>
    <rPh sb="9" eb="10">
      <t>ノゾ</t>
    </rPh>
    <rPh sb="11" eb="14">
      <t>リヨウシャ</t>
    </rPh>
    <rPh sb="14" eb="15">
      <t>スウ</t>
    </rPh>
    <phoneticPr fontId="4"/>
  </si>
  <si>
    <t>⑩全利用者数</t>
    <rPh sb="1" eb="2">
      <t>ゼン</t>
    </rPh>
    <rPh sb="2" eb="4">
      <t>リヨウ</t>
    </rPh>
    <rPh sb="4" eb="5">
      <t>シャ</t>
    </rPh>
    <rPh sb="5" eb="6">
      <t>スウ</t>
    </rPh>
    <phoneticPr fontId="4"/>
  </si>
  <si>
    <t>(1) 開所日数　　　</t>
    <rPh sb="4" eb="6">
      <t>カイショ</t>
    </rPh>
    <rPh sb="6" eb="8">
      <t>ニッスウ</t>
    </rPh>
    <phoneticPr fontId="4"/>
  </si>
  <si>
    <t>(7) 指定基準上の必要職員数</t>
    <rPh sb="4" eb="6">
      <t>シテイ</t>
    </rPh>
    <rPh sb="6" eb="8">
      <t>キジュン</t>
    </rPh>
    <rPh sb="8" eb="9">
      <t>ジョウ</t>
    </rPh>
    <rPh sb="10" eb="12">
      <t>ヒツヨウ</t>
    </rPh>
    <rPh sb="12" eb="14">
      <t>ショクイン</t>
    </rPh>
    <rPh sb="14" eb="15">
      <t>スウ</t>
    </rPh>
    <phoneticPr fontId="4"/>
  </si>
  <si>
    <t>(8) 常勤換算後の職員数</t>
    <rPh sb="4" eb="6">
      <t>ジョウキン</t>
    </rPh>
    <rPh sb="6" eb="8">
      <t>カンサン</t>
    </rPh>
    <rPh sb="8" eb="9">
      <t>ゴ</t>
    </rPh>
    <rPh sb="10" eb="12">
      <t>ショクイン</t>
    </rPh>
    <rPh sb="12" eb="13">
      <t>スウ</t>
    </rPh>
    <phoneticPr fontId="4"/>
  </si>
  <si>
    <t>(9) 指定基準への適合</t>
    <rPh sb="4" eb="6">
      <t>シテイ</t>
    </rPh>
    <rPh sb="6" eb="8">
      <t>キジュン</t>
    </rPh>
    <rPh sb="10" eb="12">
      <t>テキゴウ</t>
    </rPh>
    <phoneticPr fontId="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</si>
  <si>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</si>
  <si>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4"/>
  </si>
  <si>
    <t>(6) 指定基準上の職員配置割合</t>
    <rPh sb="4" eb="6">
      <t>シテイ</t>
    </rPh>
    <rPh sb="6" eb="8">
      <t>キジュン</t>
    </rPh>
    <rPh sb="8" eb="9">
      <t>ジョウ</t>
    </rPh>
    <rPh sb="10" eb="12">
      <t>ショクイン</t>
    </rPh>
    <rPh sb="12" eb="14">
      <t>ハイチ</t>
    </rPh>
    <rPh sb="14" eb="16">
      <t>ワリアイ</t>
    </rPh>
    <phoneticPr fontId="4"/>
  </si>
  <si>
    <t>(11) 人員配置体制加算</t>
    <rPh sb="5" eb="7">
      <t>ジンイン</t>
    </rPh>
    <rPh sb="7" eb="9">
      <t>ハイチ</t>
    </rPh>
    <rPh sb="9" eb="11">
      <t>タイセイ</t>
    </rPh>
    <rPh sb="11" eb="13">
      <t>カサン</t>
    </rPh>
    <phoneticPr fontId="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</si>
  <si>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</si>
  <si>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</si>
  <si>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</si>
  <si>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</si>
  <si>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</si>
  <si>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</si>
  <si>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</si>
  <si>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4"/>
  </si>
  <si>
    <t>別紙3-3（人員基準確認・生介以外）</t>
    <rPh sb="0" eb="2">
      <t>ベッシ</t>
    </rPh>
    <rPh sb="6" eb="8">
      <t>ジンイン</t>
    </rPh>
    <rPh sb="8" eb="10">
      <t>キジュン</t>
    </rPh>
    <rPh sb="10" eb="12">
      <t>カクニン</t>
    </rPh>
    <rPh sb="13" eb="14">
      <t>セイ</t>
    </rPh>
    <rPh sb="14" eb="15">
      <t>カイ</t>
    </rPh>
    <rPh sb="15" eb="17">
      <t>イガイ</t>
    </rPh>
    <phoneticPr fontId="4"/>
  </si>
  <si>
    <t>訪問系</t>
    <rPh sb="0" eb="2">
      <t>ホウモン</t>
    </rPh>
    <rPh sb="2" eb="3">
      <t>ケイ</t>
    </rPh>
    <phoneticPr fontId="4"/>
  </si>
  <si>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4"/>
  </si>
  <si>
    <t>セルAD5がFALSEの場合は障害福祉サービス事業者</t>
    <rPh sb="12" eb="14">
      <t>バアイ</t>
    </rPh>
    <rPh sb="15" eb="17">
      <t>ショウガイ</t>
    </rPh>
    <rPh sb="17" eb="19">
      <t>フクシ</t>
    </rPh>
    <rPh sb="23" eb="26">
      <t>ジギョウシャ</t>
    </rPh>
    <phoneticPr fontId="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</si>
  <si>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4"/>
  </si>
  <si>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4"/>
  </si>
  <si>
    <t>サービスの
種類</t>
    <rPh sb="6" eb="8">
      <t>シュルイ</t>
    </rPh>
    <phoneticPr fontId="4"/>
  </si>
  <si>
    <t>常勤換算後の職員数
 ※</t>
    <rPh sb="0" eb="2">
      <t>ジョウキン</t>
    </rPh>
    <rPh sb="2" eb="4">
      <t>カンサン</t>
    </rPh>
    <rPh sb="4" eb="5">
      <t>ゴ</t>
    </rPh>
    <rPh sb="6" eb="9">
      <t>ショクインスウ</t>
    </rPh>
    <phoneticPr fontId="4"/>
  </si>
  <si>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4"/>
  </si>
  <si>
    <t>(1)  開所日数　　　</t>
    <rPh sb="5" eb="7">
      <t>カイショ</t>
    </rPh>
    <rPh sb="7" eb="9">
      <t>ニッスウ</t>
    </rPh>
    <phoneticPr fontId="4"/>
  </si>
  <si>
    <t>(5) 指定基準上の必要職員数</t>
    <rPh sb="4" eb="6">
      <t>シテイ</t>
    </rPh>
    <rPh sb="6" eb="8">
      <t>キジュン</t>
    </rPh>
    <rPh sb="8" eb="9">
      <t>ジョウ</t>
    </rPh>
    <rPh sb="10" eb="12">
      <t>ヒツヨウ</t>
    </rPh>
    <rPh sb="12" eb="14">
      <t>ショクイン</t>
    </rPh>
    <rPh sb="14" eb="15">
      <t>スウ</t>
    </rPh>
    <phoneticPr fontId="4"/>
  </si>
  <si>
    <t>(6) 常勤換算後の職員配置</t>
    <rPh sb="4" eb="6">
      <t>ジョウキン</t>
    </rPh>
    <rPh sb="6" eb="8">
      <t>カンサン</t>
    </rPh>
    <rPh sb="8" eb="9">
      <t>ゴ</t>
    </rPh>
    <rPh sb="10" eb="12">
      <t>ショクイン</t>
    </rPh>
    <rPh sb="12" eb="14">
      <t>ハイチ</t>
    </rPh>
    <phoneticPr fontId="4"/>
  </si>
  <si>
    <t>(3) サービスの種類</t>
    <rPh sb="9" eb="11">
      <t>シュルイ</t>
    </rPh>
    <phoneticPr fontId="4"/>
  </si>
  <si>
    <t>(7) 指定基準への適合</t>
    <rPh sb="4" eb="6">
      <t>シテイ</t>
    </rPh>
    <rPh sb="6" eb="8">
      <t>キジュン</t>
    </rPh>
    <rPh sb="10" eb="12">
      <t>テキゴウ</t>
    </rPh>
    <phoneticPr fontId="4"/>
  </si>
  <si>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4"/>
  </si>
  <si>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4"/>
  </si>
  <si>
    <t>（サービスの種類を選択してください）</t>
    <rPh sb="6" eb="8">
      <t>シュルイ</t>
    </rPh>
    <rPh sb="9" eb="11">
      <t>センタク</t>
    </rPh>
    <phoneticPr fontId="4"/>
  </si>
  <si>
    <t>就労継続支援Ａ型</t>
    <rPh sb="0" eb="2">
      <t>シュウロウ</t>
    </rPh>
    <rPh sb="2" eb="4">
      <t>ケイゾク</t>
    </rPh>
    <rPh sb="4" eb="6">
      <t>シエン</t>
    </rPh>
    <rPh sb="7" eb="8">
      <t>ガタ</t>
    </rPh>
    <phoneticPr fontId="4"/>
  </si>
  <si>
    <t>就労継続支援Ｂ型</t>
    <rPh sb="0" eb="2">
      <t>シュウロウ</t>
    </rPh>
    <rPh sb="2" eb="4">
      <t>ケイゾク</t>
    </rPh>
    <rPh sb="4" eb="6">
      <t>シエン</t>
    </rPh>
    <rPh sb="7" eb="8">
      <t>ガタ</t>
    </rPh>
    <phoneticPr fontId="4"/>
  </si>
  <si>
    <t>開所日数</t>
    <rPh sb="0" eb="2">
      <t>カイショ</t>
    </rPh>
    <rPh sb="2" eb="4">
      <t>ニッスウ</t>
    </rPh>
    <phoneticPr fontId="4"/>
  </si>
  <si>
    <t>有</t>
    <rPh sb="0" eb="1">
      <t>アリ</t>
    </rPh>
    <phoneticPr fontId="4"/>
  </si>
  <si>
    <t>上記同様</t>
    <rPh sb="0" eb="2">
      <t>ジョウキ</t>
    </rPh>
    <rPh sb="2" eb="4">
      <t>ドウヨウ</t>
    </rPh>
    <phoneticPr fontId="4"/>
  </si>
  <si>
    <t>※色つきのセルのみ入力</t>
    <rPh sb="1" eb="2">
      <t>イロ</t>
    </rPh>
    <rPh sb="9" eb="11">
      <t>ニュウリョク</t>
    </rPh>
    <phoneticPr fontId="4"/>
  </si>
  <si>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4"/>
  </si>
  <si>
    <t>（施設入所）</t>
    <rPh sb="1" eb="3">
      <t>シセツ</t>
    </rPh>
    <rPh sb="3" eb="5">
      <t>ニュウショ</t>
    </rPh>
    <phoneticPr fontId="4"/>
  </si>
  <si>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4"/>
  </si>
  <si>
    <t>年3月の利用状況</t>
    <rPh sb="0" eb="1">
      <t>ネン</t>
    </rPh>
    <rPh sb="2" eb="3">
      <t>ガツ</t>
    </rPh>
    <rPh sb="4" eb="6">
      <t>リヨウ</t>
    </rPh>
    <rPh sb="6" eb="8">
      <t>ジョウキョウ</t>
    </rPh>
    <phoneticPr fontId="4"/>
  </si>
  <si>
    <t>単位
番号</t>
    <rPh sb="0" eb="2">
      <t>タンイ</t>
    </rPh>
    <rPh sb="3" eb="5">
      <t>バンゴウ</t>
    </rPh>
    <phoneticPr fontId="4"/>
  </si>
  <si>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4"/>
  </si>
  <si>
    <t>1月</t>
    <rPh sb="1" eb="2">
      <t>ガツ</t>
    </rPh>
    <phoneticPr fontId="4"/>
  </si>
  <si>
    <t>①サービス提供日数</t>
    <rPh sb="5" eb="7">
      <t>テイキョウ</t>
    </rPh>
    <rPh sb="7" eb="9">
      <t>ニッスウ</t>
    </rPh>
    <phoneticPr fontId="4"/>
  </si>
  <si>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4"/>
  </si>
  <si>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4"/>
  </si>
  <si>
    <t>④全利用者の総延べ数</t>
    <rPh sb="1" eb="2">
      <t>ゼン</t>
    </rPh>
    <rPh sb="2" eb="5">
      <t>リヨウシャ</t>
    </rPh>
    <rPh sb="6" eb="7">
      <t>ソウ</t>
    </rPh>
    <rPh sb="7" eb="8">
      <t>ノ</t>
    </rPh>
    <rPh sb="9" eb="10">
      <t>スウ</t>
    </rPh>
    <phoneticPr fontId="4"/>
  </si>
  <si>
    <t>指定基準の適合</t>
    <rPh sb="0" eb="2">
      <t>シテイ</t>
    </rPh>
    <rPh sb="2" eb="4">
      <t>キジュン</t>
    </rPh>
    <rPh sb="5" eb="7">
      <t>テキゴウ</t>
    </rPh>
    <phoneticPr fontId="4"/>
  </si>
  <si>
    <t>利用者の数</t>
    <rPh sb="0" eb="3">
      <t>リヨウシャ</t>
    </rPh>
    <rPh sb="4" eb="5">
      <t>カズ</t>
    </rPh>
    <phoneticPr fontId="4"/>
  </si>
  <si>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4"/>
  </si>
  <si>
    <t>夜間の職員体制</t>
    <rPh sb="0" eb="2">
      <t>ヤカン</t>
    </rPh>
    <rPh sb="3" eb="5">
      <t>ショクイン</t>
    </rPh>
    <rPh sb="5" eb="7">
      <t>タイセイ</t>
    </rPh>
    <phoneticPr fontId="4"/>
  </si>
  <si>
    <t>夜勤職員配置体制加算</t>
    <rPh sb="0" eb="1">
      <t>ヨル</t>
    </rPh>
    <rPh sb="1" eb="2">
      <t>ツトム</t>
    </rPh>
    <rPh sb="2" eb="4">
      <t>ショクイン</t>
    </rPh>
    <rPh sb="4" eb="6">
      <t>ハイチ</t>
    </rPh>
    <rPh sb="6" eb="8">
      <t>タイセイ</t>
    </rPh>
    <rPh sb="8" eb="10">
      <t>カサン</t>
    </rPh>
    <phoneticPr fontId="4"/>
  </si>
  <si>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4"/>
  </si>
  <si>
    <t>平均利用者数</t>
    <rPh sb="0" eb="2">
      <t>ヘイキン</t>
    </rPh>
    <rPh sb="2" eb="5">
      <t>リヨウシャ</t>
    </rPh>
    <rPh sb="5" eb="6">
      <t>スウ</t>
    </rPh>
    <phoneticPr fontId="4"/>
  </si>
  <si>
    <t>生活介護利用者の平均数</t>
    <rPh sb="0" eb="2">
      <t>セイカツ</t>
    </rPh>
    <rPh sb="2" eb="4">
      <t>カイゴ</t>
    </rPh>
    <rPh sb="4" eb="7">
      <t>リヨウシャ</t>
    </rPh>
    <rPh sb="8" eb="10">
      <t>ヘイキン</t>
    </rPh>
    <rPh sb="10" eb="11">
      <t>スウ</t>
    </rPh>
    <phoneticPr fontId="4"/>
  </si>
  <si>
    <t>利用者数（基準算定）</t>
    <rPh sb="0" eb="3">
      <t>リヨウシャ</t>
    </rPh>
    <rPh sb="3" eb="4">
      <t>スウ</t>
    </rPh>
    <rPh sb="5" eb="7">
      <t>キジュン</t>
    </rPh>
    <rPh sb="7" eb="9">
      <t>サンテイ</t>
    </rPh>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</si>
  <si>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</si>
  <si>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</si>
  <si>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</si>
  <si>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</si>
  <si>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</si>
  <si>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</si>
  <si>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</si>
  <si>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</si>
  <si>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</si>
  <si>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平均障害程度区分等</t>
    <rPh sb="0" eb="2">
      <t>ヘイキン</t>
    </rPh>
    <rPh sb="2" eb="4">
      <t>ショウガイ</t>
    </rPh>
    <rPh sb="4" eb="6">
      <t>テイド</t>
    </rPh>
    <rPh sb="6" eb="8">
      <t>クブン</t>
    </rPh>
    <rPh sb="8" eb="9">
      <t>ナド</t>
    </rPh>
    <phoneticPr fontId="4"/>
  </si>
  <si>
    <t>区分６
（％）</t>
    <rPh sb="0" eb="2">
      <t>クブン</t>
    </rPh>
    <phoneticPr fontId="4"/>
  </si>
  <si>
    <t>区分５・　区分６（％）</t>
    <rPh sb="0" eb="2">
      <t>クブン</t>
    </rPh>
    <rPh sb="5" eb="7">
      <t>クブン</t>
    </rPh>
    <phoneticPr fontId="4"/>
  </si>
  <si>
    <t>平均障害
程度区分</t>
    <rPh sb="0" eb="2">
      <t>ヘイキン</t>
    </rPh>
    <rPh sb="2" eb="4">
      <t>ショウガイ</t>
    </rPh>
    <rPh sb="5" eb="7">
      <t>テイド</t>
    </rPh>
    <rPh sb="7" eb="9">
      <t>クブン</t>
    </rPh>
    <phoneticPr fontId="4"/>
  </si>
  <si>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4"/>
  </si>
  <si>
    <t>人員配置</t>
    <rPh sb="0" eb="2">
      <t>ジンイン</t>
    </rPh>
    <rPh sb="2" eb="4">
      <t>ハイチ</t>
    </rPh>
    <phoneticPr fontId="4"/>
  </si>
  <si>
    <t>規模</t>
    <rPh sb="0" eb="2">
      <t>キボ</t>
    </rPh>
    <phoneticPr fontId="4"/>
  </si>
  <si>
    <t>最低人員</t>
    <rPh sb="0" eb="2">
      <t>サイテイ</t>
    </rPh>
    <rPh sb="2" eb="4">
      <t>ジンイン</t>
    </rPh>
    <phoneticPr fontId="4"/>
  </si>
  <si>
    <t>KK01</t>
  </si>
  <si>
    <t>KK02</t>
  </si>
  <si>
    <t>KK03</t>
  </si>
  <si>
    <t>KK04</t>
  </si>
  <si>
    <t>KK05</t>
  </si>
  <si>
    <t>KK06</t>
  </si>
  <si>
    <t>KK07</t>
  </si>
  <si>
    <t>Ⅰ～Ⅲの場合の</t>
    <rPh sb="4" eb="6">
      <t>バアイ</t>
    </rPh>
    <phoneticPr fontId="4"/>
  </si>
  <si>
    <t>場合の規模</t>
    <rPh sb="0" eb="2">
      <t>バアイ</t>
    </rPh>
    <rPh sb="3" eb="5">
      <t>キボ</t>
    </rPh>
    <phoneticPr fontId="4"/>
  </si>
  <si>
    <t>人員配置に基づく区分</t>
    <rPh sb="0" eb="2">
      <t>ジンイン</t>
    </rPh>
    <rPh sb="2" eb="4">
      <t>ハイチ</t>
    </rPh>
    <rPh sb="5" eb="6">
      <t>モト</t>
    </rPh>
    <rPh sb="8" eb="10">
      <t>クブン</t>
    </rPh>
    <phoneticPr fontId="4"/>
  </si>
  <si>
    <t>③</t>
    <phoneticPr fontId="4"/>
  </si>
  <si>
    <t>(4)</t>
    <phoneticPr fontId="4"/>
  </si>
  <si>
    <t>(5)</t>
    <phoneticPr fontId="4"/>
  </si>
  <si>
    <t>　夜間の職員配置</t>
    <rPh sb="1" eb="3">
      <t>ヤカン</t>
    </rPh>
    <rPh sb="4" eb="6">
      <t>ショクイン</t>
    </rPh>
    <rPh sb="6" eb="8">
      <t>ハイチ</t>
    </rPh>
    <phoneticPr fontId="4"/>
  </si>
  <si>
    <t>該当するサービス費</t>
    <rPh sb="0" eb="2">
      <t>ガイトウ</t>
    </rPh>
    <rPh sb="8" eb="9">
      <t>ヒ</t>
    </rPh>
    <phoneticPr fontId="4"/>
  </si>
  <si>
    <t>（生活介護利用者）</t>
    <rPh sb="1" eb="3">
      <t>セイカツ</t>
    </rPh>
    <rPh sb="3" eb="5">
      <t>カイゴ</t>
    </rPh>
    <rPh sb="5" eb="8">
      <t>リヨウシャ</t>
    </rPh>
    <phoneticPr fontId="4"/>
  </si>
  <si>
    <t>（訓練等給付、経過措置）</t>
    <rPh sb="1" eb="4">
      <t>クンレンナド</t>
    </rPh>
    <rPh sb="4" eb="6">
      <t>キュウフ</t>
    </rPh>
    <rPh sb="7" eb="9">
      <t>ケイカ</t>
    </rPh>
    <rPh sb="9" eb="11">
      <t>ソチ</t>
    </rPh>
    <phoneticPr fontId="4"/>
  </si>
  <si>
    <t>（兼　サービス費区分確認シート）</t>
    <rPh sb="1" eb="2">
      <t>ケン</t>
    </rPh>
    <rPh sb="7" eb="8">
      <t>ヒ</t>
    </rPh>
    <rPh sb="8" eb="10">
      <t>クブン</t>
    </rPh>
    <rPh sb="10" eb="12">
      <t>カクニン</t>
    </rPh>
    <phoneticPr fontId="4"/>
  </si>
  <si>
    <t>常勤換算後の
世話人の数</t>
    <rPh sb="0" eb="2">
      <t>ジョウキン</t>
    </rPh>
    <rPh sb="2" eb="4">
      <t>カンサン</t>
    </rPh>
    <rPh sb="4" eb="5">
      <t>ゴ</t>
    </rPh>
    <rPh sb="7" eb="9">
      <t>セワ</t>
    </rPh>
    <rPh sb="9" eb="10">
      <t>ニン</t>
    </rPh>
    <rPh sb="11" eb="12">
      <t>カズ</t>
    </rPh>
    <phoneticPr fontId="4"/>
  </si>
  <si>
    <t>　事業の実施形態</t>
    <rPh sb="1" eb="3">
      <t>ジギョウ</t>
    </rPh>
    <rPh sb="4" eb="6">
      <t>ジッシ</t>
    </rPh>
    <rPh sb="6" eb="8">
      <t>ケイタイ</t>
    </rPh>
    <phoneticPr fontId="4"/>
  </si>
  <si>
    <t>常勤換算後の
生活支援員の数</t>
    <rPh sb="0" eb="2">
      <t>ジョウキン</t>
    </rPh>
    <rPh sb="2" eb="4">
      <t>カンサン</t>
    </rPh>
    <rPh sb="4" eb="5">
      <t>ゴ</t>
    </rPh>
    <rPh sb="7" eb="9">
      <t>セイカツ</t>
    </rPh>
    <rPh sb="9" eb="11">
      <t>シエン</t>
    </rPh>
    <rPh sb="11" eb="12">
      <t>イン</t>
    </rPh>
    <rPh sb="13" eb="14">
      <t>カズ</t>
    </rPh>
    <phoneticPr fontId="4"/>
  </si>
  <si>
    <t>②区分２の総延べ利用者数</t>
    <rPh sb="1" eb="3">
      <t>クブン</t>
    </rPh>
    <rPh sb="5" eb="6">
      <t>ソウ</t>
    </rPh>
    <rPh sb="6" eb="7">
      <t>ノ</t>
    </rPh>
    <rPh sb="8" eb="11">
      <t>リヨウシャ</t>
    </rPh>
    <rPh sb="11" eb="12">
      <t>スウ</t>
    </rPh>
    <phoneticPr fontId="4"/>
  </si>
  <si>
    <t>③区分３の総延べ利用者数</t>
    <rPh sb="1" eb="3">
      <t>クブン</t>
    </rPh>
    <rPh sb="5" eb="6">
      <t>ソウ</t>
    </rPh>
    <rPh sb="6" eb="7">
      <t>ノ</t>
    </rPh>
    <rPh sb="8" eb="11">
      <t>リヨウシャ</t>
    </rPh>
    <rPh sb="11" eb="12">
      <t>スウ</t>
    </rPh>
    <phoneticPr fontId="4"/>
  </si>
  <si>
    <t>(1) 利用者の数</t>
    <rPh sb="4" eb="6">
      <t>リヨウ</t>
    </rPh>
    <phoneticPr fontId="4"/>
  </si>
  <si>
    <t>(6) 指定基準上の必要世話人数</t>
    <rPh sb="4" eb="6">
      <t>シテイ</t>
    </rPh>
    <rPh sb="6" eb="8">
      <t>キジュン</t>
    </rPh>
    <rPh sb="8" eb="9">
      <t>ジョウ</t>
    </rPh>
    <rPh sb="10" eb="12">
      <t>ヒツヨウ</t>
    </rPh>
    <rPh sb="12" eb="14">
      <t>セワ</t>
    </rPh>
    <rPh sb="14" eb="15">
      <t>ニン</t>
    </rPh>
    <rPh sb="15" eb="16">
      <t>スウ</t>
    </rPh>
    <phoneticPr fontId="4"/>
  </si>
  <si>
    <t>(2) 区分３の利用者の数</t>
    <rPh sb="4" eb="6">
      <t>クブン</t>
    </rPh>
    <rPh sb="8" eb="11">
      <t>リヨウシャ</t>
    </rPh>
    <rPh sb="12" eb="13">
      <t>カズ</t>
    </rPh>
    <phoneticPr fontId="4"/>
  </si>
  <si>
    <t>(7) 常勤換算後の世話人数</t>
    <rPh sb="4" eb="6">
      <t>ジョウキン</t>
    </rPh>
    <rPh sb="6" eb="8">
      <t>カンサン</t>
    </rPh>
    <rPh sb="8" eb="9">
      <t>ゴ</t>
    </rPh>
    <rPh sb="10" eb="12">
      <t>セワ</t>
    </rPh>
    <rPh sb="12" eb="13">
      <t>ニン</t>
    </rPh>
    <rPh sb="13" eb="14">
      <t>スウ</t>
    </rPh>
    <phoneticPr fontId="4"/>
  </si>
  <si>
    <t>(3) 区分４の利用者の数</t>
    <rPh sb="4" eb="6">
      <t>クブン</t>
    </rPh>
    <rPh sb="8" eb="11">
      <t>リヨウシャ</t>
    </rPh>
    <rPh sb="12" eb="13">
      <t>カズ</t>
    </rPh>
    <phoneticPr fontId="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</si>
  <si>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4"/>
  </si>
  <si>
    <t>(4) 区分５の利用者の数</t>
    <rPh sb="4" eb="6">
      <t>クブン</t>
    </rPh>
    <rPh sb="8" eb="11">
      <t>リヨウシャ</t>
    </rPh>
    <rPh sb="12" eb="13">
      <t>カズ</t>
    </rPh>
    <phoneticPr fontId="4"/>
  </si>
  <si>
    <t>(9) 常勤換算後の生活支援員数</t>
    <rPh sb="4" eb="6">
      <t>ジョウキン</t>
    </rPh>
    <rPh sb="6" eb="8">
      <t>カンサン</t>
    </rPh>
    <rPh sb="8" eb="9">
      <t>ゴ</t>
    </rPh>
    <rPh sb="10" eb="12">
      <t>セイカツ</t>
    </rPh>
    <rPh sb="12" eb="14">
      <t>シエン</t>
    </rPh>
    <rPh sb="14" eb="16">
      <t>インズウ</t>
    </rPh>
    <phoneticPr fontId="4"/>
  </si>
  <si>
    <t>(5) 区分６の利用者の数</t>
    <rPh sb="4" eb="6">
      <t>クブン</t>
    </rPh>
    <rPh sb="8" eb="11">
      <t>リヨウシャ</t>
    </rPh>
    <rPh sb="12" eb="13">
      <t>カズ</t>
    </rPh>
    <phoneticPr fontId="4"/>
  </si>
  <si>
    <t>(10)指定基準への適合</t>
    <rPh sb="4" eb="6">
      <t>シテイ</t>
    </rPh>
    <rPh sb="6" eb="8">
      <t>キジュン</t>
    </rPh>
    <rPh sb="10" eb="12">
      <t>テキゴウ</t>
    </rPh>
    <phoneticPr fontId="4"/>
  </si>
  <si>
    <t>（選択してください）</t>
    <rPh sb="1" eb="3">
      <t>センタク</t>
    </rPh>
    <phoneticPr fontId="4"/>
  </si>
  <si>
    <t>世話人１人あたりの利用者数</t>
    <rPh sb="0" eb="2">
      <t>セワ</t>
    </rPh>
    <rPh sb="2" eb="3">
      <t>ニン</t>
    </rPh>
    <rPh sb="4" eb="5">
      <t>ニン</t>
    </rPh>
    <rPh sb="9" eb="12">
      <t>リヨウシャ</t>
    </rPh>
    <rPh sb="12" eb="13">
      <t>スウ</t>
    </rPh>
    <phoneticPr fontId="4"/>
  </si>
  <si>
    <t>別紙4-1</t>
    <rPh sb="0" eb="2">
      <t>ベッシ</t>
    </rPh>
    <phoneticPr fontId="4"/>
  </si>
  <si>
    <t>（居宅介護）</t>
    <rPh sb="1" eb="3">
      <t>キョタク</t>
    </rPh>
    <rPh sb="3" eb="5">
      <t>カイゴ</t>
    </rPh>
    <phoneticPr fontId="4"/>
  </si>
  <si>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4"/>
  </si>
  <si>
    <t>事 業 所 名</t>
    <rPh sb="0" eb="1">
      <t>コト</t>
    </rPh>
    <rPh sb="2" eb="3">
      <t>ギョウ</t>
    </rPh>
    <rPh sb="4" eb="5">
      <t>ショ</t>
    </rPh>
    <rPh sb="6" eb="7">
      <t>メイ</t>
    </rPh>
    <phoneticPr fontId="4"/>
  </si>
  <si>
    <t>体制要件</t>
    <rPh sb="0" eb="2">
      <t>タイセイ</t>
    </rPh>
    <rPh sb="2" eb="4">
      <t>ヨウケン</t>
    </rPh>
    <phoneticPr fontId="4"/>
  </si>
  <si>
    <t>無</t>
    <rPh sb="0" eb="1">
      <t>ナシ</t>
    </rPh>
    <phoneticPr fontId="4"/>
  </si>
  <si>
    <t>人材要件</t>
    <rPh sb="0" eb="2">
      <t>ジンザイ</t>
    </rPh>
    <rPh sb="2" eb="4">
      <t>ヨウケン</t>
    </rPh>
    <phoneticPr fontId="4"/>
  </si>
  <si>
    <t>常勤換算
職員数</t>
    <rPh sb="0" eb="2">
      <t>ジョウキン</t>
    </rPh>
    <rPh sb="2" eb="4">
      <t>カンサン</t>
    </rPh>
    <rPh sb="5" eb="7">
      <t>ショクイン</t>
    </rPh>
    <rPh sb="7" eb="8">
      <t>スウ</t>
    </rPh>
    <phoneticPr fontId="4"/>
  </si>
  <si>
    <t>サービス
提供時間</t>
    <rPh sb="5" eb="7">
      <t>テイキョウ</t>
    </rPh>
    <rPh sb="7" eb="9">
      <t>ジカン</t>
    </rPh>
    <phoneticPr fontId="4"/>
  </si>
  <si>
    <t>居宅介護従業者の総数</t>
    <rPh sb="0" eb="2">
      <t>キョタク</t>
    </rPh>
    <rPh sb="2" eb="4">
      <t>カイゴ</t>
    </rPh>
    <rPh sb="4" eb="7">
      <t>ジュウギョウシャ</t>
    </rPh>
    <rPh sb="8" eb="10">
      <t>ソウスウ</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</si>
  <si>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</si>
  <si>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同行援護</t>
    <rPh sb="0" eb="4">
      <t>15</t>
    </rPh>
    <phoneticPr fontId="4"/>
  </si>
  <si>
    <t>一般相談支援（地域移行支援）</t>
    <rPh sb="0" eb="2">
      <t>イッパン</t>
    </rPh>
    <rPh sb="2" eb="4">
      <t>ソウダン</t>
    </rPh>
    <rPh sb="4" eb="6">
      <t>シエン</t>
    </rPh>
    <rPh sb="7" eb="9">
      <t>チイキ</t>
    </rPh>
    <rPh sb="9" eb="11">
      <t>イコウ</t>
    </rPh>
    <rPh sb="11" eb="13">
      <t>シエン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</si>
  <si>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</si>
  <si>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時間</t>
    <rPh sb="0" eb="2">
      <t>ジカン</t>
    </rPh>
    <phoneticPr fontId="4"/>
  </si>
  <si>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4"/>
  </si>
  <si>
    <t>従業者数　</t>
    <rPh sb="0" eb="3">
      <t>ジュウギョウシャ</t>
    </rPh>
    <rPh sb="3" eb="4">
      <t>カズ</t>
    </rPh>
    <phoneticPr fontId="4"/>
  </si>
  <si>
    <t>月延べサービス
提供時間</t>
    <rPh sb="0" eb="1">
      <t>ツキ</t>
    </rPh>
    <rPh sb="1" eb="2">
      <t>ノ</t>
    </rPh>
    <rPh sb="8" eb="10">
      <t>テイキョウ</t>
    </rPh>
    <rPh sb="10" eb="12">
      <t>ジカン</t>
    </rPh>
    <phoneticPr fontId="4"/>
  </si>
  <si>
    <t>（常勤換算ではなく総数で記載）</t>
    <rPh sb="1" eb="3">
      <t>ジョウキン</t>
    </rPh>
    <rPh sb="3" eb="5">
      <t>カンサン</t>
    </rPh>
    <rPh sb="9" eb="11">
      <t>ソウスウ</t>
    </rPh>
    <rPh sb="12" eb="14">
      <t>キサイ</t>
    </rPh>
    <phoneticPr fontId="4"/>
  </si>
  <si>
    <t>職員数</t>
    <rPh sb="0" eb="3">
      <t>ショクインスウ</t>
    </rPh>
    <phoneticPr fontId="4"/>
  </si>
  <si>
    <t>常勤換算職員数</t>
    <rPh sb="0" eb="2">
      <t>ジョウキン</t>
    </rPh>
    <rPh sb="2" eb="4">
      <t>カンサン</t>
    </rPh>
    <rPh sb="4" eb="7">
      <t>ショクインスウ</t>
    </rPh>
    <phoneticPr fontId="4"/>
  </si>
  <si>
    <t>サービス提供責任者</t>
    <rPh sb="4" eb="6">
      <t>テイキョウ</t>
    </rPh>
    <rPh sb="6" eb="9">
      <t>セキニンシャ</t>
    </rPh>
    <phoneticPr fontId="4"/>
  </si>
  <si>
    <t>常勤</t>
    <rPh sb="0" eb="2">
      <t>ジョウキン</t>
    </rPh>
    <phoneticPr fontId="4"/>
  </si>
  <si>
    <t>非常勤</t>
    <rPh sb="0" eb="3">
      <t>ヒジョウキン</t>
    </rPh>
    <phoneticPr fontId="4"/>
  </si>
  <si>
    <t>重度障害者
対応要件</t>
    <rPh sb="0" eb="2">
      <t>ジュウド</t>
    </rPh>
    <rPh sb="2" eb="5">
      <t>ショウガイシャ</t>
    </rPh>
    <rPh sb="6" eb="8">
      <t>タイオウ</t>
    </rPh>
    <rPh sb="8" eb="10">
      <t>ヨウケン</t>
    </rPh>
    <phoneticPr fontId="4"/>
  </si>
  <si>
    <t>加算要件該当／非該当</t>
    <rPh sb="0" eb="2">
      <t>カサン</t>
    </rPh>
    <rPh sb="2" eb="4">
      <t>ヨウケン</t>
    </rPh>
    <rPh sb="4" eb="6">
      <t>ガイトウ</t>
    </rPh>
    <rPh sb="7" eb="10">
      <t>ヒガイトウ</t>
    </rPh>
    <phoneticPr fontId="4"/>
  </si>
  <si>
    <t>備考</t>
    <rPh sb="0" eb="2">
      <t>ビコウ</t>
    </rPh>
    <phoneticPr fontId="4"/>
  </si>
  <si>
    <t>別紙4-2</t>
    <rPh sb="0" eb="2">
      <t>ベッシ</t>
    </rPh>
    <phoneticPr fontId="4"/>
  </si>
  <si>
    <t>（重度訪問）</t>
    <rPh sb="1" eb="3">
      <t>ジュウド</t>
    </rPh>
    <rPh sb="3" eb="5">
      <t>ホウモン</t>
    </rPh>
    <phoneticPr fontId="4"/>
  </si>
  <si>
    <t>8月</t>
    <phoneticPr fontId="4"/>
  </si>
  <si>
    <t>9月</t>
    <phoneticPr fontId="4"/>
  </si>
  <si>
    <t>２月</t>
    <phoneticPr fontId="4"/>
  </si>
  <si>
    <t>３月</t>
    <phoneticPr fontId="4"/>
  </si>
  <si>
    <t>　</t>
    <phoneticPr fontId="4"/>
  </si>
  <si>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4"/>
  </si>
  <si>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</si>
  <si>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4"/>
  </si>
  <si>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4"/>
  </si>
  <si>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4"/>
  </si>
  <si>
    <t>重度訪問介護
利用者数</t>
    <rPh sb="0" eb="2">
      <t>ジュウド</t>
    </rPh>
    <rPh sb="2" eb="4">
      <t>ホウモン</t>
    </rPh>
    <rPh sb="4" eb="6">
      <t>カイゴ</t>
    </rPh>
    <rPh sb="7" eb="10">
      <t>リヨウシャ</t>
    </rPh>
    <rPh sb="10" eb="11">
      <t>スウ</t>
    </rPh>
    <phoneticPr fontId="4"/>
  </si>
  <si>
    <t>総数</t>
    <rPh sb="0" eb="2">
      <t>ソウスウ</t>
    </rPh>
    <phoneticPr fontId="4"/>
  </si>
  <si>
    <t>～</t>
    <phoneticPr fontId="4"/>
  </si>
  <si>
    <t>8月</t>
    <phoneticPr fontId="4"/>
  </si>
  <si>
    <t>9月</t>
    <phoneticPr fontId="4"/>
  </si>
  <si>
    <t>２月</t>
    <phoneticPr fontId="4"/>
  </si>
  <si>
    <t>３月</t>
    <phoneticPr fontId="4"/>
  </si>
  <si>
    <t>※２　施設入所者以外の者で50歳未満の者および施設入所者は除く</t>
    <phoneticPr fontId="4"/>
  </si>
  <si>
    <t>　</t>
    <phoneticPr fontId="4"/>
  </si>
  <si>
    <t>※３　施設入所者で50歳未満の者を除く</t>
    <phoneticPr fontId="4"/>
  </si>
  <si>
    <t>(2) 利用者の数</t>
    <phoneticPr fontId="4"/>
  </si>
  <si>
    <t>(2)  利用者の数</t>
    <phoneticPr fontId="4"/>
  </si>
  <si>
    <t>Ⅰ</t>
    <phoneticPr fontId="4"/>
  </si>
  <si>
    <t>ⅩⅠ</t>
    <phoneticPr fontId="4"/>
  </si>
  <si>
    <t>Roman　Numerals 06</t>
    <phoneticPr fontId="4"/>
  </si>
  <si>
    <t>①</t>
    <phoneticPr fontId="4"/>
  </si>
  <si>
    <t>(1)</t>
    <phoneticPr fontId="4"/>
  </si>
  <si>
    <t>配置すべきサービス
提供責任者の数</t>
    <phoneticPr fontId="4"/>
  </si>
  <si>
    <t>　　　及び運営に関する基準について（平成１８年１２月６日厚生労働省社会・援護局障害保健福祉部長</t>
    <phoneticPr fontId="4"/>
  </si>
  <si>
    <t>　　　通知」）第二の２の（３）に定義する「常勤」をいう。</t>
    <phoneticPr fontId="4"/>
  </si>
  <si>
    <t>セルAD5</t>
    <phoneticPr fontId="4"/>
  </si>
  <si>
    <t>夜間の職員体制</t>
    <phoneticPr fontId="4"/>
  </si>
  <si>
    <t>(1)(6)</t>
    <phoneticPr fontId="4"/>
  </si>
  <si>
    <t>(7)</t>
    <phoneticPr fontId="4"/>
  </si>
  <si>
    <t>(8)</t>
    <phoneticPr fontId="4"/>
  </si>
  <si>
    <t>(8)(9)</t>
    <phoneticPr fontId="4"/>
  </si>
  <si>
    <t>(10)</t>
    <phoneticPr fontId="4"/>
  </si>
  <si>
    <t>人</t>
    <rPh sb="0" eb="1">
      <t>ニン</t>
    </rPh>
    <phoneticPr fontId="4"/>
  </si>
  <si>
    <t>氏名</t>
    <rPh sb="0" eb="2">
      <t>シメイ</t>
    </rPh>
    <phoneticPr fontId="4"/>
  </si>
  <si>
    <t>定員</t>
    <rPh sb="0" eb="2">
      <t>テイイン</t>
    </rPh>
    <phoneticPr fontId="4"/>
  </si>
  <si>
    <t>事業所番号</t>
    <rPh sb="0" eb="3">
      <t>ジギョウショ</t>
    </rPh>
    <rPh sb="3" eb="5">
      <t>バンゴウ</t>
    </rPh>
    <phoneticPr fontId="4"/>
  </si>
  <si>
    <t>事業所名</t>
    <rPh sb="0" eb="3">
      <t>ジギョウショ</t>
    </rPh>
    <rPh sb="3" eb="4">
      <t>メイ</t>
    </rPh>
    <phoneticPr fontId="4"/>
  </si>
  <si>
    <t>別紙10（栄養士・栄養マネジメント・療養食）</t>
    <rPh sb="0" eb="2">
      <t>ベッシ</t>
    </rPh>
    <rPh sb="5" eb="8">
      <t>エイヨウシ</t>
    </rPh>
    <rPh sb="9" eb="11">
      <t>エイヨウ</t>
    </rPh>
    <rPh sb="18" eb="20">
      <t>リョウヨウ</t>
    </rPh>
    <rPh sb="20" eb="21">
      <t>ショク</t>
    </rPh>
    <phoneticPr fontId="4"/>
  </si>
  <si>
    <t>サービス種類</t>
    <rPh sb="4" eb="6">
      <t>シュルイ</t>
    </rPh>
    <phoneticPr fontId="4"/>
  </si>
  <si>
    <t>合計</t>
    <rPh sb="0" eb="2">
      <t>ゴウケイ</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</si>
  <si>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</si>
  <si>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</si>
  <si>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</si>
  <si>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各様式の役割</t>
    <rPh sb="0" eb="1">
      <t>カク</t>
    </rPh>
    <rPh sb="1" eb="3">
      <t>ヨウシキ</t>
    </rPh>
    <rPh sb="4" eb="6">
      <t>ヤクワリ</t>
    </rPh>
    <phoneticPr fontId="4"/>
  </si>
  <si>
    <t>別紙3-4（人員基準確認・入所）</t>
    <rPh sb="0" eb="2">
      <t>ベッシ</t>
    </rPh>
    <rPh sb="6" eb="8">
      <t>ジンイン</t>
    </rPh>
    <rPh sb="8" eb="10">
      <t>キジュン</t>
    </rPh>
    <rPh sb="10" eb="12">
      <t>カクニン</t>
    </rPh>
    <rPh sb="13" eb="15">
      <t>ニュウショ</t>
    </rPh>
    <phoneticPr fontId="4"/>
  </si>
  <si>
    <t>(5) 区分５の利用者数</t>
    <rPh sb="4" eb="6">
      <t>クブン</t>
    </rPh>
    <rPh sb="8" eb="11">
      <t>リヨウシャ</t>
    </rPh>
    <rPh sb="11" eb="12">
      <t>スウ</t>
    </rPh>
    <phoneticPr fontId="4"/>
  </si>
  <si>
    <t>(6) 区分６の利用者の割合</t>
    <rPh sb="4" eb="6">
      <t>クブン</t>
    </rPh>
    <rPh sb="8" eb="11">
      <t>リヨウシャ</t>
    </rPh>
    <rPh sb="12" eb="14">
      <t>ワリアイ</t>
    </rPh>
    <phoneticPr fontId="4"/>
  </si>
  <si>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4"/>
  </si>
  <si>
    <t>Ⅰ</t>
    <phoneticPr fontId="4"/>
  </si>
  <si>
    <t>Ⅱ</t>
    <phoneticPr fontId="4"/>
  </si>
  <si>
    <t>書類の提出時期</t>
    <rPh sb="0" eb="2">
      <t>ショルイ</t>
    </rPh>
    <rPh sb="3" eb="5">
      <t>テイシュツ</t>
    </rPh>
    <rPh sb="5" eb="7">
      <t>ジキ</t>
    </rPh>
    <phoneticPr fontId="4"/>
  </si>
  <si>
    <t>提出書類（書類略称）</t>
    <rPh sb="0" eb="2">
      <t>テイシュツ</t>
    </rPh>
    <rPh sb="2" eb="4">
      <t>ショルイ</t>
    </rPh>
    <rPh sb="5" eb="7">
      <t>ショルイ</t>
    </rPh>
    <rPh sb="7" eb="9">
      <t>リャクショウ</t>
    </rPh>
    <phoneticPr fontId="4"/>
  </si>
  <si>
    <t>療養
介護</t>
    <rPh sb="0" eb="2">
      <t>リョウヨウ</t>
    </rPh>
    <rPh sb="3" eb="5">
      <t>カイゴ</t>
    </rPh>
    <phoneticPr fontId="4"/>
  </si>
  <si>
    <t>生活
介護</t>
    <rPh sb="0" eb="2">
      <t>セイカツ</t>
    </rPh>
    <rPh sb="3" eb="5">
      <t>カイゴ</t>
    </rPh>
    <phoneticPr fontId="4"/>
  </si>
  <si>
    <t>自立訓練（生活訓練）宿泊型</t>
    <rPh sb="0" eb="2">
      <t>ジリツ</t>
    </rPh>
    <rPh sb="2" eb="4">
      <t>クンレン</t>
    </rPh>
    <rPh sb="5" eb="7">
      <t>セイカツ</t>
    </rPh>
    <rPh sb="7" eb="9">
      <t>クンレン</t>
    </rPh>
    <rPh sb="10" eb="13">
      <t>シュクハクガタ</t>
    </rPh>
    <phoneticPr fontId="4"/>
  </si>
  <si>
    <t>就労移行支援（一般型）</t>
    <rPh sb="0" eb="2">
      <t>シュウロウ</t>
    </rPh>
    <rPh sb="2" eb="4">
      <t>イコウ</t>
    </rPh>
    <rPh sb="4" eb="6">
      <t>シエン</t>
    </rPh>
    <rPh sb="7" eb="10">
      <t>イッパンガタ</t>
    </rPh>
    <phoneticPr fontId="4"/>
  </si>
  <si>
    <t>就労移行支援（養成施設）</t>
    <rPh sb="0" eb="2">
      <t>シュウロウ</t>
    </rPh>
    <rPh sb="2" eb="4">
      <t>イコウ</t>
    </rPh>
    <rPh sb="4" eb="6">
      <t>シエン</t>
    </rPh>
    <rPh sb="7" eb="9">
      <t>ヨウセイ</t>
    </rPh>
    <rPh sb="9" eb="11">
      <t>シセツ</t>
    </rPh>
    <phoneticPr fontId="4"/>
  </si>
  <si>
    <t>就労継続支援Ａ型</t>
    <rPh sb="0" eb="6">
      <t>シュウロウケイゾクシエン</t>
    </rPh>
    <rPh sb="7" eb="8">
      <t>ガタ</t>
    </rPh>
    <phoneticPr fontId="4"/>
  </si>
  <si>
    <t>就労継続支援Ｂ型</t>
    <rPh sb="0" eb="6">
      <t>シュウロウケイゾクシエン</t>
    </rPh>
    <rPh sb="7" eb="8">
      <t>ガタ</t>
    </rPh>
    <phoneticPr fontId="4"/>
  </si>
  <si>
    <t>重度障害者等包括支援</t>
    <rPh sb="0" eb="2">
      <t>ジュウド</t>
    </rPh>
    <rPh sb="2" eb="5">
      <t>ショウガイシャ</t>
    </rPh>
    <rPh sb="5" eb="6">
      <t>トウ</t>
    </rPh>
    <rPh sb="6" eb="8">
      <t>ホウカツ</t>
    </rPh>
    <rPh sb="8" eb="10">
      <t>シエン</t>
    </rPh>
    <phoneticPr fontId="4"/>
  </si>
  <si>
    <t>短期
入所</t>
    <rPh sb="0" eb="2">
      <t>タンキ</t>
    </rPh>
    <rPh sb="3" eb="5">
      <t>ニュウショ</t>
    </rPh>
    <phoneticPr fontId="4"/>
  </si>
  <si>
    <t>選択してください</t>
    <rPh sb="0" eb="2">
      <t>センタク</t>
    </rPh>
    <phoneticPr fontId="4"/>
  </si>
  <si>
    <t>横　浜　市　長</t>
    <rPh sb="0" eb="1">
      <t>ヨコ</t>
    </rPh>
    <rPh sb="2" eb="3">
      <t>ハマ</t>
    </rPh>
    <rPh sb="4" eb="5">
      <t>シ</t>
    </rPh>
    <rPh sb="6" eb="7">
      <t>チョウ</t>
    </rPh>
    <phoneticPr fontId="4"/>
  </si>
  <si>
    <t>川　崎　市　長</t>
    <rPh sb="0" eb="1">
      <t>カワ</t>
    </rPh>
    <rPh sb="2" eb="3">
      <t>ザキ</t>
    </rPh>
    <rPh sb="4" eb="5">
      <t>シ</t>
    </rPh>
    <rPh sb="6" eb="7">
      <t>チョウ</t>
    </rPh>
    <phoneticPr fontId="4"/>
  </si>
  <si>
    <t>相　模　原　市　長</t>
    <rPh sb="0" eb="1">
      <t>ソウ</t>
    </rPh>
    <rPh sb="2" eb="3">
      <t>ボ</t>
    </rPh>
    <rPh sb="4" eb="5">
      <t>ハラ</t>
    </rPh>
    <rPh sb="6" eb="7">
      <t>シ</t>
    </rPh>
    <rPh sb="8" eb="9">
      <t>チョウ</t>
    </rPh>
    <phoneticPr fontId="4"/>
  </si>
  <si>
    <t>横　須　賀　市　長</t>
    <rPh sb="0" eb="1">
      <t>ヨコ</t>
    </rPh>
    <rPh sb="2" eb="3">
      <t>ス</t>
    </rPh>
    <rPh sb="4" eb="5">
      <t>ガ</t>
    </rPh>
    <rPh sb="6" eb="7">
      <t>シ</t>
    </rPh>
    <rPh sb="8" eb="9">
      <t>チョウ</t>
    </rPh>
    <phoneticPr fontId="4"/>
  </si>
  <si>
    <t>神　奈　川　県　知　事</t>
    <rPh sb="0" eb="1">
      <t>カミ</t>
    </rPh>
    <rPh sb="2" eb="3">
      <t>ナ</t>
    </rPh>
    <rPh sb="4" eb="5">
      <t>カワ</t>
    </rPh>
    <rPh sb="6" eb="7">
      <t>ケン</t>
    </rPh>
    <rPh sb="8" eb="9">
      <t>チ</t>
    </rPh>
    <rPh sb="10" eb="11">
      <t>コト</t>
    </rPh>
    <phoneticPr fontId="4"/>
  </si>
  <si>
    <t>２級地</t>
    <rPh sb="1" eb="2">
      <t>キュウ</t>
    </rPh>
    <rPh sb="2" eb="3">
      <t>チ</t>
    </rPh>
    <phoneticPr fontId="4"/>
  </si>
  <si>
    <t>３級地</t>
    <rPh sb="1" eb="2">
      <t>キュウ</t>
    </rPh>
    <rPh sb="2" eb="3">
      <t>チ</t>
    </rPh>
    <phoneticPr fontId="4"/>
  </si>
  <si>
    <t>４級地</t>
    <rPh sb="1" eb="2">
      <t>キュウ</t>
    </rPh>
    <rPh sb="2" eb="3">
      <t>チ</t>
    </rPh>
    <phoneticPr fontId="4"/>
  </si>
  <si>
    <t>５級地</t>
    <rPh sb="1" eb="2">
      <t>キュウ</t>
    </rPh>
    <rPh sb="2" eb="3">
      <t>チ</t>
    </rPh>
    <phoneticPr fontId="4"/>
  </si>
  <si>
    <t>６級地</t>
    <rPh sb="1" eb="2">
      <t>キュウ</t>
    </rPh>
    <rPh sb="2" eb="3">
      <t>チ</t>
    </rPh>
    <phoneticPr fontId="4"/>
  </si>
  <si>
    <t>その他</t>
    <rPh sb="2" eb="3">
      <t>タ</t>
    </rPh>
    <phoneticPr fontId="4"/>
  </si>
  <si>
    <t>共同生活援助（GH）</t>
    <rPh sb="0" eb="2">
      <t>キョウドウ</t>
    </rPh>
    <rPh sb="2" eb="4">
      <t>セイカツ</t>
    </rPh>
    <rPh sb="4" eb="6">
      <t>エンジョ</t>
    </rPh>
    <phoneticPr fontId="4"/>
  </si>
  <si>
    <t>施設入所支援</t>
    <rPh sb="0" eb="2">
      <t>シセツ</t>
    </rPh>
    <rPh sb="2" eb="4">
      <t>ニュウショ</t>
    </rPh>
    <rPh sb="4" eb="6">
      <t>シエン</t>
    </rPh>
    <phoneticPr fontId="4"/>
  </si>
  <si>
    <t>自立
訓練
（機能）</t>
    <rPh sb="0" eb="2">
      <t>ジリツ</t>
    </rPh>
    <rPh sb="3" eb="5">
      <t>クンレン</t>
    </rPh>
    <rPh sb="7" eb="9">
      <t>キノウ</t>
    </rPh>
    <phoneticPr fontId="4"/>
  </si>
  <si>
    <t>自立
訓練
（生活）</t>
    <rPh sb="0" eb="2">
      <t>ジリツ</t>
    </rPh>
    <rPh sb="3" eb="5">
      <t>クンレン</t>
    </rPh>
    <rPh sb="7" eb="9">
      <t>セイカツ</t>
    </rPh>
    <phoneticPr fontId="4"/>
  </si>
  <si>
    <t>就労
移行</t>
    <rPh sb="0" eb="2">
      <t>シュウロウ</t>
    </rPh>
    <rPh sb="3" eb="5">
      <t>イコウ</t>
    </rPh>
    <phoneticPr fontId="4"/>
  </si>
  <si>
    <t>就労
継続
A</t>
    <rPh sb="0" eb="2">
      <t>シュウロウ</t>
    </rPh>
    <rPh sb="3" eb="5">
      <t>ケイゾク</t>
    </rPh>
    <phoneticPr fontId="4"/>
  </si>
  <si>
    <t>就労
継続
B</t>
    <rPh sb="0" eb="2">
      <t>シュウロウ</t>
    </rPh>
    <rPh sb="3" eb="5">
      <t>ケイゾク</t>
    </rPh>
    <phoneticPr fontId="4"/>
  </si>
  <si>
    <t>様式第1号（体制届出書）</t>
    <rPh sb="0" eb="2">
      <t>ヨウシキ</t>
    </rPh>
    <rPh sb="2" eb="3">
      <t>ダイ</t>
    </rPh>
    <rPh sb="4" eb="5">
      <t>ゴウ</t>
    </rPh>
    <rPh sb="6" eb="8">
      <t>タイセイ</t>
    </rPh>
    <rPh sb="8" eb="10">
      <t>トドケデ</t>
    </rPh>
    <rPh sb="10" eb="11">
      <t>ショ</t>
    </rPh>
    <phoneticPr fontId="4"/>
  </si>
  <si>
    <t>別紙3-2（人員基準確認・生介)</t>
    <rPh sb="0" eb="2">
      <t>ベッシ</t>
    </rPh>
    <rPh sb="6" eb="8">
      <t>ジンイン</t>
    </rPh>
    <rPh sb="8" eb="10">
      <t>キジュン</t>
    </rPh>
    <rPh sb="10" eb="12">
      <t>カクニン</t>
    </rPh>
    <rPh sb="13" eb="14">
      <t>セイ</t>
    </rPh>
    <rPh sb="14" eb="15">
      <t>カイ</t>
    </rPh>
    <phoneticPr fontId="4"/>
  </si>
  <si>
    <t>別紙4-2（特定事業所・重訪）</t>
    <rPh sb="0" eb="2">
      <t>ベッシ</t>
    </rPh>
    <rPh sb="6" eb="8">
      <t>トクテイ</t>
    </rPh>
    <rPh sb="8" eb="10">
      <t>ジギョウ</t>
    </rPh>
    <rPh sb="10" eb="11">
      <t>ショ</t>
    </rPh>
    <rPh sb="12" eb="13">
      <t>ジュウ</t>
    </rPh>
    <rPh sb="13" eb="14">
      <t>オトズ</t>
    </rPh>
    <phoneticPr fontId="4"/>
  </si>
  <si>
    <t>別紙4-3（特定事業所・行動）</t>
    <rPh sb="0" eb="2">
      <t>ベッシ</t>
    </rPh>
    <rPh sb="6" eb="8">
      <t>トクテイ</t>
    </rPh>
    <rPh sb="8" eb="10">
      <t>ジギョウ</t>
    </rPh>
    <rPh sb="10" eb="11">
      <t>ショ</t>
    </rPh>
    <rPh sb="12" eb="14">
      <t>コウドウ</t>
    </rPh>
    <phoneticPr fontId="4"/>
  </si>
  <si>
    <t>別紙5（原則日数）</t>
    <rPh sb="0" eb="2">
      <t>ベッシ</t>
    </rPh>
    <rPh sb="4" eb="6">
      <t>ゲンソク</t>
    </rPh>
    <rPh sb="6" eb="8">
      <t>ニッスウ</t>
    </rPh>
    <phoneticPr fontId="4"/>
  </si>
  <si>
    <t>別紙6（食事提供体制）</t>
    <rPh sb="0" eb="2">
      <t>ベッシ</t>
    </rPh>
    <rPh sb="4" eb="6">
      <t>ショクジ</t>
    </rPh>
    <rPh sb="6" eb="8">
      <t>テイキョウ</t>
    </rPh>
    <rPh sb="8" eb="10">
      <t>タイセイ</t>
    </rPh>
    <phoneticPr fontId="4"/>
  </si>
  <si>
    <t>別紙11（夜間看護）</t>
    <rPh sb="0" eb="2">
      <t>ベッシ</t>
    </rPh>
    <rPh sb="5" eb="7">
      <t>ヤカン</t>
    </rPh>
    <rPh sb="7" eb="9">
      <t>カンゴ</t>
    </rPh>
    <phoneticPr fontId="4"/>
  </si>
  <si>
    <t>別紙13（徴収額）</t>
    <rPh sb="0" eb="2">
      <t>ベッシ</t>
    </rPh>
    <rPh sb="5" eb="8">
      <t>チョウシュウガク</t>
    </rPh>
    <phoneticPr fontId="4"/>
  </si>
  <si>
    <t>別紙14（視覚障害機能訓練専門員）</t>
    <rPh sb="0" eb="2">
      <t>ベッシ</t>
    </rPh>
    <rPh sb="5" eb="7">
      <t>シカク</t>
    </rPh>
    <rPh sb="7" eb="9">
      <t>ショウガイ</t>
    </rPh>
    <rPh sb="9" eb="11">
      <t>キノウ</t>
    </rPh>
    <rPh sb="11" eb="13">
      <t>クンレン</t>
    </rPh>
    <rPh sb="13" eb="16">
      <t>センモンイン</t>
    </rPh>
    <phoneticPr fontId="4"/>
  </si>
  <si>
    <t>　　　　　　　●人員基準適合確認シート（療養介護）</t>
    <rPh sb="8" eb="10">
      <t>ジンイン</t>
    </rPh>
    <rPh sb="10" eb="12">
      <t>キジュン</t>
    </rPh>
    <rPh sb="12" eb="14">
      <t>テキゴウ</t>
    </rPh>
    <rPh sb="14" eb="16">
      <t>カクニン</t>
    </rPh>
    <rPh sb="20" eb="22">
      <t>リョウヨウ</t>
    </rPh>
    <rPh sb="22" eb="24">
      <t>カイゴ</t>
    </rPh>
    <phoneticPr fontId="4"/>
  </si>
  <si>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4"/>
  </si>
  <si>
    <t>(3) 区分６の人数</t>
    <rPh sb="4" eb="6">
      <t>クブン</t>
    </rPh>
    <rPh sb="8" eb="10">
      <t>ニンズウ</t>
    </rPh>
    <phoneticPr fontId="4"/>
  </si>
  <si>
    <t>(9) 指定基準への適合
（特定旧法施設等を除く）</t>
    <rPh sb="4" eb="6">
      <t>シテイ</t>
    </rPh>
    <rPh sb="6" eb="8">
      <t>キジュン</t>
    </rPh>
    <rPh sb="10" eb="12">
      <t>テキゴウ</t>
    </rPh>
    <phoneticPr fontId="4"/>
  </si>
  <si>
    <t>サービス費該当</t>
    <rPh sb="4" eb="5">
      <t>ヒ</t>
    </rPh>
    <rPh sb="5" eb="7">
      <t>ガイトウ</t>
    </rPh>
    <phoneticPr fontId="4"/>
  </si>
  <si>
    <t>○</t>
    <phoneticPr fontId="4"/>
  </si>
  <si>
    <t>療養介護サービス費（Ⅰ）</t>
    <rPh sb="0" eb="2">
      <t>リョウヨウ</t>
    </rPh>
    <rPh sb="2" eb="4">
      <t>カイゴ</t>
    </rPh>
    <rPh sb="8" eb="9">
      <t>ヒ</t>
    </rPh>
    <phoneticPr fontId="4"/>
  </si>
  <si>
    <t>①区分６が50％以上②人員配置２：１以上</t>
    <rPh sb="1" eb="3">
      <t>クブン</t>
    </rPh>
    <rPh sb="8" eb="10">
      <t>イジョウ</t>
    </rPh>
    <rPh sb="11" eb="13">
      <t>ジンイン</t>
    </rPh>
    <rPh sb="13" eb="15">
      <t>ハイチ</t>
    </rPh>
    <rPh sb="18" eb="20">
      <t>イジョウ</t>
    </rPh>
    <phoneticPr fontId="4"/>
  </si>
  <si>
    <t>療養介護サービス費（Ⅱ）</t>
    <rPh sb="0" eb="2">
      <t>リョウヨウ</t>
    </rPh>
    <rPh sb="2" eb="4">
      <t>カイゴ</t>
    </rPh>
    <rPh sb="8" eb="9">
      <t>ヒ</t>
    </rPh>
    <phoneticPr fontId="4"/>
  </si>
  <si>
    <t>人員配置３：１以上</t>
    <rPh sb="0" eb="2">
      <t>ジンイン</t>
    </rPh>
    <rPh sb="2" eb="4">
      <t>ハイチ</t>
    </rPh>
    <rPh sb="7" eb="9">
      <t>イジョウ</t>
    </rPh>
    <phoneticPr fontId="4"/>
  </si>
  <si>
    <t>療養介護サービス費（Ⅲ）</t>
    <rPh sb="0" eb="2">
      <t>リョウヨウ</t>
    </rPh>
    <rPh sb="2" eb="4">
      <t>カイゴ</t>
    </rPh>
    <rPh sb="8" eb="9">
      <t>ヒ</t>
    </rPh>
    <phoneticPr fontId="4"/>
  </si>
  <si>
    <t>人員配置４：１以上</t>
    <rPh sb="0" eb="2">
      <t>ジンイン</t>
    </rPh>
    <rPh sb="2" eb="4">
      <t>ハイチ</t>
    </rPh>
    <rPh sb="7" eb="9">
      <t>イジョウ</t>
    </rPh>
    <phoneticPr fontId="4"/>
  </si>
  <si>
    <t>療養介護サービス費（Ⅳ）</t>
    <rPh sb="0" eb="2">
      <t>リョウヨウ</t>
    </rPh>
    <rPh sb="2" eb="4">
      <t>カイゴ</t>
    </rPh>
    <rPh sb="8" eb="9">
      <t>ヒ</t>
    </rPh>
    <phoneticPr fontId="4"/>
  </si>
  <si>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4"/>
  </si>
  <si>
    <t>療養介護サービス費（Ⅴ）</t>
    <rPh sb="0" eb="2">
      <t>リョウヨウ</t>
    </rPh>
    <rPh sb="2" eb="4">
      <t>カイゴ</t>
    </rPh>
    <rPh sb="8" eb="9">
      <t>ヒ</t>
    </rPh>
    <phoneticPr fontId="4"/>
  </si>
  <si>
    <t>①特定旧法受給者②６：１</t>
    <rPh sb="1" eb="3">
      <t>トクテイ</t>
    </rPh>
    <rPh sb="3" eb="5">
      <t>キュウホウ</t>
    </rPh>
    <rPh sb="5" eb="8">
      <t>ジュキュウシャ</t>
    </rPh>
    <phoneticPr fontId="4"/>
  </si>
  <si>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4"/>
  </si>
  <si>
    <t>区分６利用者割合</t>
    <rPh sb="0" eb="2">
      <t>クブン</t>
    </rPh>
    <rPh sb="3" eb="6">
      <t>リヨウシャ</t>
    </rPh>
    <rPh sb="6" eb="8">
      <t>ワリアイ</t>
    </rPh>
    <phoneticPr fontId="4"/>
  </si>
  <si>
    <t>①経過的療養介護サービス費（Ⅰ）②1.7：１</t>
    <rPh sb="1" eb="3">
      <t>ケイカ</t>
    </rPh>
    <rPh sb="3" eb="4">
      <t>テキ</t>
    </rPh>
    <rPh sb="4" eb="6">
      <t>リョウヨウ</t>
    </rPh>
    <rPh sb="6" eb="8">
      <t>カイゴ</t>
    </rPh>
    <rPh sb="12" eb="13">
      <t>ヒ</t>
    </rPh>
    <phoneticPr fontId="4"/>
  </si>
  <si>
    <t>①療養介護サービス費（Ⅱ）②2.5：１</t>
    <rPh sb="1" eb="3">
      <t>リョウヨウ</t>
    </rPh>
    <rPh sb="3" eb="5">
      <t>カイゴ</t>
    </rPh>
    <rPh sb="9" eb="10">
      <t>ヒ</t>
    </rPh>
    <phoneticPr fontId="4"/>
  </si>
  <si>
    <t>非該当</t>
    <rPh sb="0" eb="1">
      <t>ヒ</t>
    </rPh>
    <rPh sb="1" eb="3">
      <t>ガイトウ</t>
    </rPh>
    <phoneticPr fontId="4"/>
  </si>
  <si>
    <t>別紙17（就労支援関係研修）</t>
    <rPh sb="0" eb="2">
      <t>ベッシ</t>
    </rPh>
    <rPh sb="5" eb="7">
      <t>シュウロウ</t>
    </rPh>
    <rPh sb="7" eb="9">
      <t>シエン</t>
    </rPh>
    <rPh sb="9" eb="11">
      <t>カンケイ</t>
    </rPh>
    <rPh sb="11" eb="13">
      <t>ケンシュウ</t>
    </rPh>
    <phoneticPr fontId="4"/>
  </si>
  <si>
    <t>別紙18（短期滞在・退院支援）</t>
    <rPh sb="0" eb="2">
      <t>ベッシ</t>
    </rPh>
    <rPh sb="5" eb="7">
      <t>タンキ</t>
    </rPh>
    <rPh sb="7" eb="9">
      <t>タイザイ</t>
    </rPh>
    <rPh sb="10" eb="12">
      <t>タイイン</t>
    </rPh>
    <rPh sb="12" eb="14">
      <t>シエン</t>
    </rPh>
    <phoneticPr fontId="4"/>
  </si>
  <si>
    <t>必ず提出</t>
    <rPh sb="0" eb="1">
      <t>カナラ</t>
    </rPh>
    <rPh sb="2" eb="4">
      <t>テイシュツ</t>
    </rPh>
    <phoneticPr fontId="4"/>
  </si>
  <si>
    <t>該当時提出</t>
    <rPh sb="0" eb="2">
      <t>ガイトウ</t>
    </rPh>
    <rPh sb="2" eb="3">
      <t>ジ</t>
    </rPh>
    <rPh sb="3" eb="5">
      <t>テイシュツ</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</si>
  <si>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</si>
  <si>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</si>
  <si>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</si>
  <si>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</si>
  <si>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</si>
  <si>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</si>
  <si>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</si>
  <si>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届出者(法人）</t>
    <rPh sb="0" eb="2">
      <t>トドケデ</t>
    </rPh>
    <rPh sb="2" eb="3">
      <t>シャ</t>
    </rPh>
    <rPh sb="4" eb="6">
      <t>ホウジン</t>
    </rPh>
    <phoneticPr fontId="4"/>
  </si>
  <si>
    <t>名称</t>
    <rPh sb="0" eb="2">
      <t>メイショウ</t>
    </rPh>
    <phoneticPr fontId="4"/>
  </si>
  <si>
    <t>主たる事務所
の所在地</t>
    <rPh sb="0" eb="1">
      <t>シュ</t>
    </rPh>
    <rPh sb="3" eb="6">
      <t>ジムショ</t>
    </rPh>
    <rPh sb="8" eb="11">
      <t>ショザイチ</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</si>
  <si>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</si>
  <si>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</si>
  <si>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</si>
  <si>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</si>
  <si>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</si>
  <si>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</si>
  <si>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</si>
  <si>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事業所名</t>
    <rPh sb="0" eb="3">
      <t>ジギョウショ</t>
    </rPh>
    <rPh sb="3" eb="4">
      <t>ナ</t>
    </rPh>
    <phoneticPr fontId="4"/>
  </si>
  <si>
    <t>変更の概要</t>
    <rPh sb="0" eb="2">
      <t>ヘンコウ</t>
    </rPh>
    <rPh sb="3" eb="5">
      <t>ガイヨウ</t>
    </rPh>
    <phoneticPr fontId="4"/>
  </si>
  <si>
    <t>変更後</t>
    <rPh sb="0" eb="2">
      <t>ヘンコウ</t>
    </rPh>
    <rPh sb="2" eb="3">
      <t>ゴ</t>
    </rPh>
    <phoneticPr fontId="4"/>
  </si>
  <si>
    <t>指定年月日</t>
    <rPh sb="0" eb="2">
      <t>シテイ</t>
    </rPh>
    <rPh sb="2" eb="5">
      <t>ネンガッピ</t>
    </rPh>
    <phoneticPr fontId="4"/>
  </si>
  <si>
    <t>年</t>
    <rPh sb="0" eb="1">
      <t>ネン</t>
    </rPh>
    <phoneticPr fontId="4"/>
  </si>
  <si>
    <t>月</t>
    <rPh sb="0" eb="1">
      <t>ガツ</t>
    </rPh>
    <phoneticPr fontId="4"/>
  </si>
  <si>
    <t>日</t>
    <rPh sb="0" eb="1">
      <t>ヒ</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</si>
  <si>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</si>
  <si>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当該事業所の地域区分</t>
    <rPh sb="0" eb="2">
      <t>トウガイ</t>
    </rPh>
    <rPh sb="2" eb="5">
      <t>ジギョウショ</t>
    </rPh>
    <rPh sb="6" eb="8">
      <t>チイキ</t>
    </rPh>
    <rPh sb="8" eb="10">
      <t>クブン</t>
    </rPh>
    <phoneticPr fontId="4"/>
  </si>
  <si>
    <t>提供サービス</t>
    <rPh sb="0" eb="2">
      <t>テイキョウ</t>
    </rPh>
    <phoneticPr fontId="4"/>
  </si>
  <si>
    <t>該当する体制等</t>
    <rPh sb="0" eb="2">
      <t>ガイトウ</t>
    </rPh>
    <rPh sb="4" eb="6">
      <t>タイセイ</t>
    </rPh>
    <rPh sb="6" eb="7">
      <t>トウ</t>
    </rPh>
    <phoneticPr fontId="4"/>
  </si>
  <si>
    <t>適用開始日</t>
    <rPh sb="0" eb="2">
      <t>テキヨウ</t>
    </rPh>
    <rPh sb="2" eb="5">
      <t>カイシビ</t>
    </rPh>
    <phoneticPr fontId="4"/>
  </si>
  <si>
    <t>居宅介護</t>
    <rPh sb="0" eb="2">
      <t>キョタク</t>
    </rPh>
    <rPh sb="2" eb="4">
      <t>カイゴ</t>
    </rPh>
    <phoneticPr fontId="4"/>
  </si>
  <si>
    <t>重度訪問介護</t>
    <rPh sb="0" eb="2">
      <t>ジュウド</t>
    </rPh>
    <rPh sb="2" eb="4">
      <t>ホウモン</t>
    </rPh>
    <rPh sb="4" eb="6">
      <t>カイゴ</t>
    </rPh>
    <phoneticPr fontId="4"/>
  </si>
  <si>
    <t>行動援護</t>
    <rPh sb="0" eb="2">
      <t>コウドウ</t>
    </rPh>
    <rPh sb="2" eb="4">
      <t>エンゴ</t>
    </rPh>
    <phoneticPr fontId="4"/>
  </si>
  <si>
    <t>療養介護</t>
    <rPh sb="0" eb="2">
      <t>リョウヨウ</t>
    </rPh>
    <rPh sb="2" eb="4">
      <t>カイゴ</t>
    </rPh>
    <phoneticPr fontId="4"/>
  </si>
  <si>
    <t>（郵便番号　　　－　　　　　）</t>
    <rPh sb="1" eb="3">
      <t>ユウビン</t>
    </rPh>
    <rPh sb="3" eb="5">
      <t>バンゴウ</t>
    </rPh>
    <phoneticPr fontId="4"/>
  </si>
  <si>
    <t>届
出
様
式
①</t>
    <rPh sb="0" eb="1">
      <t>トドケ</t>
    </rPh>
    <rPh sb="4" eb="5">
      <t>デ</t>
    </rPh>
    <rPh sb="8" eb="9">
      <t>サマ</t>
    </rPh>
    <rPh sb="12" eb="13">
      <t>シキ</t>
    </rPh>
    <phoneticPr fontId="4"/>
  </si>
  <si>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4"/>
  </si>
  <si>
    <t>届
出
様
式
②</t>
    <rPh sb="0" eb="1">
      <t>トドケ</t>
    </rPh>
    <rPh sb="4" eb="5">
      <t>デ</t>
    </rPh>
    <rPh sb="8" eb="9">
      <t>サマ</t>
    </rPh>
    <rPh sb="12" eb="13">
      <t>シキ</t>
    </rPh>
    <phoneticPr fontId="4"/>
  </si>
  <si>
    <t>▼選択してください。</t>
    <rPh sb="1" eb="3">
      <t>センタク</t>
    </rPh>
    <phoneticPr fontId="4"/>
  </si>
  <si>
    <t>（郵便番号　　　　－　　　　）</t>
    <rPh sb="1" eb="3">
      <t>ユウビン</t>
    </rPh>
    <rPh sb="3" eb="5">
      <t>バンゴウ</t>
    </rPh>
    <phoneticPr fontId="4"/>
  </si>
  <si>
    <t>　　　県　　　　郡市　　</t>
    <rPh sb="3" eb="4">
      <t>ケン</t>
    </rPh>
    <rPh sb="8" eb="9">
      <t>グン</t>
    </rPh>
    <rPh sb="9" eb="10">
      <t>シ</t>
    </rPh>
    <phoneticPr fontId="4"/>
  </si>
  <si>
    <t>生活介護</t>
    <rPh sb="0" eb="2">
      <t>セイカツ</t>
    </rPh>
    <rPh sb="2" eb="4">
      <t>カイゴ</t>
    </rPh>
    <phoneticPr fontId="4"/>
  </si>
  <si>
    <t>リハビリテーション加算</t>
    <rPh sb="9" eb="11">
      <t>カサン</t>
    </rPh>
    <phoneticPr fontId="4"/>
  </si>
  <si>
    <t>人員配置体制加算</t>
    <rPh sb="0" eb="2">
      <t>ジンイン</t>
    </rPh>
    <rPh sb="2" eb="4">
      <t>ハイチ</t>
    </rPh>
    <rPh sb="4" eb="6">
      <t>タイセイ</t>
    </rPh>
    <rPh sb="6" eb="8">
      <t>カサン</t>
    </rPh>
    <phoneticPr fontId="4"/>
  </si>
  <si>
    <t>短期入所</t>
    <rPh sb="0" eb="2">
      <t>タンキ</t>
    </rPh>
    <rPh sb="2" eb="4">
      <t>ニュウショ</t>
    </rPh>
    <phoneticPr fontId="4"/>
  </si>
  <si>
    <t>②</t>
    <phoneticPr fontId="4"/>
  </si>
  <si>
    <t>④</t>
    <phoneticPr fontId="4"/>
  </si>
  <si>
    <t>管理者氏名</t>
    <rPh sb="0" eb="3">
      <t>カンリシャ</t>
    </rPh>
    <rPh sb="3" eb="5">
      <t>シメイ</t>
    </rPh>
    <phoneticPr fontId="4"/>
  </si>
  <si>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4"/>
  </si>
  <si>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4"/>
  </si>
  <si>
    <t>②区分６の総延べ利用者数</t>
    <rPh sb="1" eb="3">
      <t>クブン</t>
    </rPh>
    <rPh sb="5" eb="6">
      <t>ソウ</t>
    </rPh>
    <rPh sb="6" eb="7">
      <t>ノ</t>
    </rPh>
    <rPh sb="8" eb="11">
      <t>リヨウシャ</t>
    </rPh>
    <rPh sb="11" eb="12">
      <t>スウ</t>
    </rPh>
    <phoneticPr fontId="4"/>
  </si>
  <si>
    <t>③区分５の総延べ利用者数</t>
    <rPh sb="1" eb="3">
      <t>クブン</t>
    </rPh>
    <rPh sb="5" eb="6">
      <t>ソウ</t>
    </rPh>
    <rPh sb="6" eb="7">
      <t>ノ</t>
    </rPh>
    <rPh sb="8" eb="11">
      <t>リヨウシャ</t>
    </rPh>
    <rPh sb="11" eb="12">
      <t>スウ</t>
    </rPh>
    <phoneticPr fontId="4"/>
  </si>
  <si>
    <t>④障害児移行対象者数</t>
    <rPh sb="1" eb="4">
      <t>ショウガイジ</t>
    </rPh>
    <rPh sb="4" eb="6">
      <t>イコウ</t>
    </rPh>
    <rPh sb="6" eb="9">
      <t>タイショウシャ</t>
    </rPh>
    <rPh sb="9" eb="10">
      <t>スウ</t>
    </rPh>
    <phoneticPr fontId="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</si>
  <si>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4"/>
  </si>
  <si>
    <t>利用者数</t>
    <rPh sb="0" eb="3">
      <t>リヨウシャ</t>
    </rPh>
    <rPh sb="3" eb="4">
      <t>スウ</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</si>
  <si>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</si>
  <si>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</si>
  <si>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類型</t>
    <rPh sb="0" eb="2">
      <t>ルイケイ</t>
    </rPh>
    <phoneticPr fontId="4"/>
  </si>
  <si>
    <t>包括</t>
    <rPh sb="0" eb="2">
      <t>ホウカツ</t>
    </rPh>
    <phoneticPr fontId="4"/>
  </si>
  <si>
    <t>サテライトの人数</t>
    <rPh sb="6" eb="8">
      <t>ニンズウ</t>
    </rPh>
    <phoneticPr fontId="4"/>
  </si>
  <si>
    <t>夜間支援等体制加算Ⅲ</t>
    <rPh sb="0" eb="2">
      <t>ヤカン</t>
    </rPh>
    <rPh sb="2" eb="4">
      <t>シエン</t>
    </rPh>
    <rPh sb="4" eb="5">
      <t>ナド</t>
    </rPh>
    <rPh sb="5" eb="7">
      <t>タイセイ</t>
    </rPh>
    <rPh sb="7" eb="9">
      <t>カサン</t>
    </rPh>
    <phoneticPr fontId="4"/>
  </si>
  <si>
    <t>夜間支援等体制加算Ⅱ</t>
    <rPh sb="0" eb="2">
      <t>ヤカン</t>
    </rPh>
    <rPh sb="2" eb="4">
      <t>シエン</t>
    </rPh>
    <rPh sb="4" eb="5">
      <t>ナド</t>
    </rPh>
    <rPh sb="5" eb="7">
      <t>タイセイ</t>
    </rPh>
    <rPh sb="7" eb="9">
      <t>カサン</t>
    </rPh>
    <phoneticPr fontId="4"/>
  </si>
  <si>
    <t>夜間支援等体制加算Ⅰ</t>
    <rPh sb="0" eb="2">
      <t>ヤカン</t>
    </rPh>
    <rPh sb="2" eb="4">
      <t>シエン</t>
    </rPh>
    <rPh sb="4" eb="5">
      <t>ナド</t>
    </rPh>
    <rPh sb="5" eb="7">
      <t>タイセイ</t>
    </rPh>
    <rPh sb="7" eb="9">
      <t>カサン</t>
    </rPh>
    <phoneticPr fontId="4"/>
  </si>
  <si>
    <t>該当無し</t>
    <rPh sb="0" eb="2">
      <t>ガイトウ</t>
    </rPh>
    <rPh sb="2" eb="3">
      <t>ナ</t>
    </rPh>
    <phoneticPr fontId="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</si>
  <si>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4"/>
  </si>
  <si>
    <t>外部サービス利用型指定共同生活援助</t>
    <rPh sb="0" eb="2">
      <t>ガイブ</t>
    </rPh>
    <rPh sb="6" eb="9">
      <t>リヨウガタ</t>
    </rPh>
    <rPh sb="9" eb="11">
      <t>シテイ</t>
    </rPh>
    <rPh sb="11" eb="13">
      <t>キョウドウ</t>
    </rPh>
    <rPh sb="13" eb="15">
      <t>セイカツ</t>
    </rPh>
    <rPh sb="15" eb="17">
      <t>エンジョ</t>
    </rPh>
    <phoneticPr fontId="4"/>
  </si>
  <si>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4"/>
  </si>
  <si>
    <t>別紙16-2（地域生活個別・GH・自立）</t>
    <rPh sb="0" eb="2">
      <t>ベッシ</t>
    </rPh>
    <rPh sb="7" eb="9">
      <t>チイキ</t>
    </rPh>
    <rPh sb="9" eb="11">
      <t>セイカツ</t>
    </rPh>
    <rPh sb="11" eb="13">
      <t>コベツ</t>
    </rPh>
    <rPh sb="17" eb="19">
      <t>ジリツ</t>
    </rPh>
    <phoneticPr fontId="4"/>
  </si>
  <si>
    <t>共同生活援助</t>
    <rPh sb="0" eb="2">
      <t>キョウドウ</t>
    </rPh>
    <rPh sb="2" eb="4">
      <t>セイカツ</t>
    </rPh>
    <rPh sb="4" eb="6">
      <t>エンジョ</t>
    </rPh>
    <phoneticPr fontId="4"/>
  </si>
  <si>
    <t>▲</t>
    <phoneticPr fontId="4"/>
  </si>
  <si>
    <t>◎</t>
    <phoneticPr fontId="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</si>
  <si>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</si>
  <si>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</si>
  <si>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就労継続支援
Ａ型</t>
    <rPh sb="0" eb="2">
      <t>シュウロウ</t>
    </rPh>
    <rPh sb="2" eb="4">
      <t>ケイゾク</t>
    </rPh>
    <rPh sb="4" eb="6">
      <t>シエン</t>
    </rPh>
    <rPh sb="8" eb="9">
      <t>ガタ</t>
    </rPh>
    <phoneticPr fontId="4"/>
  </si>
  <si>
    <t>多機能型の有無</t>
    <rPh sb="0" eb="4">
      <t>タキノウガタ</t>
    </rPh>
    <rPh sb="5" eb="7">
      <t>ウム</t>
    </rPh>
    <phoneticPr fontId="4"/>
  </si>
  <si>
    <t>有</t>
    <rPh sb="0" eb="1">
      <t>ア</t>
    </rPh>
    <phoneticPr fontId="4"/>
  </si>
  <si>
    <t>無</t>
    <rPh sb="0" eb="1">
      <t>ナ</t>
    </rPh>
    <phoneticPr fontId="4"/>
  </si>
  <si>
    <t>・</t>
    <phoneticPr fontId="4"/>
  </si>
  <si>
    <t>（</t>
    <phoneticPr fontId="4"/>
  </si>
  <si>
    <t>）</t>
    <phoneticPr fontId="4"/>
  </si>
  <si>
    <t>注　届出書類はサービス種類ごとに提出してください。</t>
    <rPh sb="0" eb="1">
      <t>チュウ</t>
    </rPh>
    <rPh sb="2" eb="4">
      <t>トドケデ</t>
    </rPh>
    <rPh sb="4" eb="5">
      <t>ショ</t>
    </rPh>
    <rPh sb="5" eb="6">
      <t>ルイ</t>
    </rPh>
    <rPh sb="11" eb="13">
      <t>シュルイ</t>
    </rPh>
    <rPh sb="16" eb="18">
      <t>テイシュツ</t>
    </rPh>
    <phoneticPr fontId="4"/>
  </si>
  <si>
    <t>多機能型の他のサービス種類</t>
    <rPh sb="0" eb="4">
      <t>タキノウガタ</t>
    </rPh>
    <rPh sb="5" eb="6">
      <t>ホカ</t>
    </rPh>
    <rPh sb="11" eb="13">
      <t>シュルイ</t>
    </rPh>
    <phoneticPr fontId="4"/>
  </si>
  <si>
    <t>：</t>
    <phoneticPr fontId="4"/>
  </si>
  <si>
    <t>(1)-1</t>
    <phoneticPr fontId="4"/>
  </si>
  <si>
    <t>(1)-2</t>
    <phoneticPr fontId="4"/>
  </si>
  <si>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4"/>
  </si>
  <si>
    <t>(2)-1　</t>
    <phoneticPr fontId="4"/>
  </si>
  <si>
    <t>居宅介護従業者の技術指導等を目的とした会議を定期的に開催している。</t>
  </si>
  <si>
    <t>(2)-2</t>
    <phoneticPr fontId="4"/>
  </si>
  <si>
    <t>サービス提供責任者と居宅介護従業者との間の情報伝達及び報告体制を整備している。</t>
  </si>
  <si>
    <t>(3)　</t>
    <phoneticPr fontId="4"/>
  </si>
  <si>
    <t>居宅介護従業者に対する健康診断の定期的な実施体制を整備している。</t>
  </si>
  <si>
    <t>(4)　</t>
    <phoneticPr fontId="4"/>
  </si>
  <si>
    <t>(5)　</t>
    <phoneticPr fontId="4"/>
  </si>
  <si>
    <t>新規に採用したすべての居宅介護従業者に対し、熟練した居宅介護従業者の同行による研修</t>
    <rPh sb="39" eb="41">
      <t>ケンシュウ</t>
    </rPh>
    <phoneticPr fontId="4"/>
  </si>
  <si>
    <t>を実施している。</t>
    <phoneticPr fontId="4"/>
  </si>
  <si>
    <t>(6)居宅介護従業者に関する要件について</t>
    <rPh sb="3" eb="5">
      <t>キョタク</t>
    </rPh>
    <rPh sb="5" eb="7">
      <t>カイゴ</t>
    </rPh>
    <rPh sb="7" eb="10">
      <t>ジュウギョウシャ</t>
    </rPh>
    <rPh sb="11" eb="12">
      <t>カン</t>
    </rPh>
    <rPh sb="14" eb="16">
      <t>ヨウケン</t>
    </rPh>
    <phoneticPr fontId="4"/>
  </si>
  <si>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4"/>
  </si>
  <si>
    <t>①のうち介護福祉士の総数</t>
    <rPh sb="4" eb="6">
      <t>カイゴ</t>
    </rPh>
    <rPh sb="6" eb="9">
      <t>フクシシ</t>
    </rPh>
    <rPh sb="10" eb="12">
      <t>ソウスウ</t>
    </rPh>
    <phoneticPr fontId="4"/>
  </si>
  <si>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</si>
  <si>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4"/>
  </si>
  <si>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</si>
  <si>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</si>
  <si>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4"/>
  </si>
  <si>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4"/>
  </si>
  <si>
    <t>(8)－1　基準上、配置すべきサービス提供責任者について</t>
    <rPh sb="6" eb="8">
      <t>キジュン</t>
    </rPh>
    <rPh sb="8" eb="9">
      <t>ジョウ</t>
    </rPh>
    <rPh sb="10" eb="12">
      <t>ハイチ</t>
    </rPh>
    <rPh sb="19" eb="21">
      <t>テイキョウ</t>
    </rPh>
    <rPh sb="21" eb="23">
      <t>セキニン</t>
    </rPh>
    <rPh sb="23" eb="24">
      <t>シャ</t>
    </rPh>
    <phoneticPr fontId="4"/>
  </si>
  <si>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4"/>
  </si>
  <si>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4"/>
  </si>
  <si>
    <t>利用者数</t>
    <rPh sb="0" eb="2">
      <t>リヨウ</t>
    </rPh>
    <rPh sb="2" eb="3">
      <t>シャ</t>
    </rPh>
    <rPh sb="3" eb="4">
      <t>スウ</t>
    </rPh>
    <phoneticPr fontId="4"/>
  </si>
  <si>
    <t>配置すべきサービス提供責任者の数</t>
    <rPh sb="0" eb="2">
      <t>ハイチ</t>
    </rPh>
    <rPh sb="9" eb="11">
      <t>テイキョウ</t>
    </rPh>
    <rPh sb="11" eb="13">
      <t>セキニン</t>
    </rPh>
    <rPh sb="13" eb="14">
      <t>シャ</t>
    </rPh>
    <rPh sb="15" eb="16">
      <t>カズ</t>
    </rPh>
    <phoneticPr fontId="4"/>
  </si>
  <si>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4"/>
  </si>
  <si>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4"/>
  </si>
  <si>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4"/>
  </si>
  <si>
    <t>(2)-1</t>
    <phoneticPr fontId="4"/>
  </si>
  <si>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</si>
  <si>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</si>
  <si>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4"/>
  </si>
  <si>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4"/>
  </si>
  <si>
    <t>新規に採用したすべての重度訪問介護従業者に対し、熟練した重度訪問介護従業者の同行による研修を実施している。</t>
    <phoneticPr fontId="4"/>
  </si>
  <si>
    <t>(6)</t>
    <phoneticPr fontId="4"/>
  </si>
  <si>
    <t>重度訪問介護従業者の24時間派遣が可能となっており、現に深夜帯も含めてサービス提供している。</t>
    <phoneticPr fontId="4"/>
  </si>
  <si>
    <t>(7)重度訪問介護従業者に関する要件について</t>
    <rPh sb="3" eb="5">
      <t>ジュウド</t>
    </rPh>
    <rPh sb="5" eb="7">
      <t>ホウモン</t>
    </rPh>
    <rPh sb="7" eb="9">
      <t>カイゴ</t>
    </rPh>
    <rPh sb="9" eb="12">
      <t>ジュウギョウシャ</t>
    </rPh>
    <rPh sb="13" eb="14">
      <t>カン</t>
    </rPh>
    <rPh sb="16" eb="18">
      <t>ヨウケン</t>
    </rPh>
    <phoneticPr fontId="4"/>
  </si>
  <si>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4"/>
  </si>
  <si>
    <t>(8)サービス提供責任者に関する要件について</t>
    <rPh sb="7" eb="9">
      <t>テイキョウ</t>
    </rPh>
    <rPh sb="9" eb="12">
      <t>セキニンシャ</t>
    </rPh>
    <rPh sb="13" eb="14">
      <t>カン</t>
    </rPh>
    <rPh sb="16" eb="18">
      <t>ヨウケン</t>
    </rPh>
    <phoneticPr fontId="4"/>
  </si>
  <si>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4"/>
  </si>
  <si>
    <t>(9)</t>
    <phoneticPr fontId="4"/>
  </si>
  <si>
    <t>基準上、配置するサービス提供責任者について</t>
    <rPh sb="0" eb="2">
      <t>キジュン</t>
    </rPh>
    <rPh sb="2" eb="3">
      <t>ジョウ</t>
    </rPh>
    <rPh sb="4" eb="6">
      <t>ハイチ</t>
    </rPh>
    <rPh sb="12" eb="14">
      <t>テイキョウ</t>
    </rPh>
    <rPh sb="14" eb="16">
      <t>セキニン</t>
    </rPh>
    <rPh sb="16" eb="17">
      <t>シャ</t>
    </rPh>
    <phoneticPr fontId="4"/>
  </si>
  <si>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4"/>
  </si>
  <si>
    <t>別紙19（就労移行支援体制加算）</t>
    <rPh sb="0" eb="2">
      <t>ベッシ</t>
    </rPh>
    <rPh sb="5" eb="7">
      <t>シュウロウ</t>
    </rPh>
    <rPh sb="7" eb="9">
      <t>イコウ</t>
    </rPh>
    <rPh sb="9" eb="11">
      <t>シエン</t>
    </rPh>
    <rPh sb="11" eb="13">
      <t>タイセイ</t>
    </rPh>
    <rPh sb="13" eb="15">
      <t>カサン</t>
    </rPh>
    <phoneticPr fontId="4"/>
  </si>
  <si>
    <t>（共同生活援助）</t>
    <rPh sb="1" eb="3">
      <t>キョウドウ</t>
    </rPh>
    <rPh sb="3" eb="5">
      <t>セイカツ</t>
    </rPh>
    <rPh sb="5" eb="7">
      <t>エンジョ</t>
    </rPh>
    <phoneticPr fontId="4"/>
  </si>
  <si>
    <t>別紙4-1（特定事業所・居宅）</t>
    <rPh sb="0" eb="2">
      <t>ベッシ</t>
    </rPh>
    <rPh sb="6" eb="8">
      <t>トクテイ</t>
    </rPh>
    <rPh sb="8" eb="10">
      <t>ジギョウ</t>
    </rPh>
    <rPh sb="10" eb="11">
      <t>ショ</t>
    </rPh>
    <rPh sb="12" eb="14">
      <t>キョタク</t>
    </rPh>
    <phoneticPr fontId="4"/>
  </si>
  <si>
    <t>該当の有無(有→○)</t>
    <rPh sb="0" eb="2">
      <t>ガイトウ</t>
    </rPh>
    <rPh sb="3" eb="5">
      <t>ウム</t>
    </rPh>
    <rPh sb="6" eb="7">
      <t>ア</t>
    </rPh>
    <phoneticPr fontId="4"/>
  </si>
  <si>
    <t>　　となります。</t>
    <phoneticPr fontId="4"/>
  </si>
  <si>
    <t>すべての居宅介護従業者ごとに研修計画を策定し、当該計画に従い、研修を実施又は実施を予定している。</t>
    <rPh sb="4" eb="6">
      <t>キョタク</t>
    </rPh>
    <rPh sb="6" eb="8">
      <t>カイゴ</t>
    </rPh>
    <rPh sb="19" eb="21">
      <t>サクテイ</t>
    </rPh>
    <phoneticPr fontId="4"/>
  </si>
  <si>
    <t>すべての重度訪問介護従業者ごとに研修計画を策定し、当該計画に従い、研修を実施又は実施を予定している。</t>
    <rPh sb="21" eb="23">
      <t>サクテイ</t>
    </rPh>
    <phoneticPr fontId="4"/>
  </si>
  <si>
    <t>別紙3-1（人員基準確認・療養)</t>
    <rPh sb="0" eb="2">
      <t>ベッシ</t>
    </rPh>
    <rPh sb="13" eb="15">
      <t>リョウヨウ</t>
    </rPh>
    <phoneticPr fontId="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</si>
  <si>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4"/>
  </si>
  <si>
    <t>　＋</t>
    <phoneticPr fontId="4"/>
  </si>
  <si>
    <t>事業所名</t>
    <rPh sb="0" eb="2">
      <t>ジギョウ</t>
    </rPh>
    <rPh sb="2" eb="3">
      <t>ショ</t>
    </rPh>
    <rPh sb="3" eb="4">
      <t>メイ</t>
    </rPh>
    <phoneticPr fontId="4"/>
  </si>
  <si>
    <t>◆</t>
    <phoneticPr fontId="4"/>
  </si>
  <si>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4"/>
  </si>
  <si>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4"/>
  </si>
  <si>
    <t>　してください。サービス種類に合ったものを選んで作成してください。</t>
    <rPh sb="13" eb="14">
      <t>ルイ</t>
    </rPh>
    <rPh sb="21" eb="22">
      <t>エラ</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</si>
  <si>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</si>
  <si>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</si>
  <si>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</si>
  <si>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</si>
  <si>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別紙3-3</t>
    <rPh sb="0" eb="2">
      <t>ベッシ</t>
    </rPh>
    <phoneticPr fontId="4"/>
  </si>
  <si>
    <t>（</t>
    <phoneticPr fontId="4"/>
  </si>
  <si>
    <t>）</t>
    <phoneticPr fontId="4"/>
  </si>
  <si>
    <t>従たる事業所の有無</t>
    <rPh sb="0" eb="1">
      <t>ジュウ</t>
    </rPh>
    <rPh sb="3" eb="6">
      <t>ジギョウショ</t>
    </rPh>
    <rPh sb="7" eb="9">
      <t>ウム</t>
    </rPh>
    <phoneticPr fontId="4"/>
  </si>
  <si>
    <t>従たる事業所の名称</t>
    <rPh sb="0" eb="1">
      <t>ジュウ</t>
    </rPh>
    <rPh sb="3" eb="6">
      <t>ジギョウショ</t>
    </rPh>
    <rPh sb="7" eb="9">
      <t>メイショウ</t>
    </rPh>
    <phoneticPr fontId="4"/>
  </si>
  <si>
    <t xml:space="preserve">            ＝　届出書の完成</t>
    <rPh sb="14" eb="16">
      <t>トドケデ</t>
    </rPh>
    <rPh sb="16" eb="17">
      <t>ショ</t>
    </rPh>
    <rPh sb="18" eb="20">
      <t>カンセイ</t>
    </rPh>
    <phoneticPr fontId="4"/>
  </si>
  <si>
    <t>地域移行支援</t>
    <rPh sb="0" eb="6">
      <t>チイキイコウシエン</t>
    </rPh>
    <phoneticPr fontId="4"/>
  </si>
  <si>
    <t>就労定着支援</t>
    <rPh sb="0" eb="2">
      <t>シュウロウ</t>
    </rPh>
    <rPh sb="2" eb="4">
      <t>テイチャク</t>
    </rPh>
    <rPh sb="4" eb="6">
      <t>シエン</t>
    </rPh>
    <phoneticPr fontId="4"/>
  </si>
  <si>
    <t>自立生活援助</t>
    <rPh sb="0" eb="6">
      <t>ジリツセイカツエンジョ</t>
    </rPh>
    <phoneticPr fontId="4"/>
  </si>
  <si>
    <t>指定管理者制度適用区分</t>
    <rPh sb="0" eb="2">
      <t>シテイ</t>
    </rPh>
    <rPh sb="2" eb="5">
      <t>カンリシャ</t>
    </rPh>
    <rPh sb="5" eb="7">
      <t>セイド</t>
    </rPh>
    <rPh sb="7" eb="9">
      <t>テキヨウ</t>
    </rPh>
    <rPh sb="9" eb="11">
      <t>クブン</t>
    </rPh>
    <phoneticPr fontId="4"/>
  </si>
  <si>
    <t>短時間利用減算</t>
    <rPh sb="0" eb="3">
      <t>タンジカン</t>
    </rPh>
    <rPh sb="3" eb="5">
      <t>リヨウ</t>
    </rPh>
    <rPh sb="5" eb="7">
      <t>ゲンザン</t>
    </rPh>
    <phoneticPr fontId="4"/>
  </si>
  <si>
    <t>個別計画訓練支援加算</t>
    <rPh sb="0" eb="2">
      <t>コベツ</t>
    </rPh>
    <rPh sb="2" eb="4">
      <t>ケイカク</t>
    </rPh>
    <rPh sb="4" eb="6">
      <t>クンレン</t>
    </rPh>
    <rPh sb="6" eb="8">
      <t>シエン</t>
    </rPh>
    <rPh sb="8" eb="10">
      <t>カサン</t>
    </rPh>
    <phoneticPr fontId="4"/>
  </si>
  <si>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</si>
  <si>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</si>
  <si>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</si>
  <si>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</si>
  <si>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</si>
  <si>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</si>
  <si>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</si>
  <si>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</si>
  <si>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</si>
  <si>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</si>
  <si>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</si>
  <si>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</si>
  <si>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</si>
  <si>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</si>
  <si>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</si>
  <si>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</si>
  <si>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</si>
  <si>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</si>
  <si>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</si>
  <si>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</si>
  <si>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</si>
  <si>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</si>
  <si>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</si>
  <si>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</si>
  <si>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</si>
  <si>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</si>
  <si>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</si>
  <si>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</si>
  <si>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</si>
  <si>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</si>
  <si>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</si>
  <si>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</si>
  <si>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標準期間超過</t>
    <rPh sb="0" eb="2">
      <t>ヒョウジュン</t>
    </rPh>
    <rPh sb="2" eb="4">
      <t>キカン</t>
    </rPh>
    <rPh sb="4" eb="6">
      <t>チョウカ</t>
    </rPh>
    <phoneticPr fontId="4"/>
  </si>
  <si>
    <t>施設区分</t>
    <rPh sb="0" eb="2">
      <t>シセツ</t>
    </rPh>
    <rPh sb="2" eb="4">
      <t>クブン</t>
    </rPh>
    <phoneticPr fontId="4"/>
  </si>
  <si>
    <t>地域相談支援</t>
    <rPh sb="0" eb="2">
      <t>チイキ</t>
    </rPh>
    <rPh sb="2" eb="4">
      <t>ソウダン</t>
    </rPh>
    <rPh sb="4" eb="6">
      <t>シエン</t>
    </rPh>
    <phoneticPr fontId="4"/>
  </si>
  <si>
    <t>日中</t>
    <rPh sb="0" eb="2">
      <t>ニッチュウ</t>
    </rPh>
    <phoneticPr fontId="4"/>
  </si>
  <si>
    <t>夜勤職員加配加算(日中のみ)</t>
    <rPh sb="0" eb="2">
      <t>ヤキン</t>
    </rPh>
    <rPh sb="2" eb="4">
      <t>ショクイン</t>
    </rPh>
    <rPh sb="4" eb="6">
      <t>カハイ</t>
    </rPh>
    <rPh sb="6" eb="8">
      <t>カサン</t>
    </rPh>
    <rPh sb="9" eb="11">
      <t>ニッチュウ</t>
    </rPh>
    <phoneticPr fontId="4"/>
  </si>
  <si>
    <t>７級地</t>
    <rPh sb="1" eb="2">
      <t>キュウ</t>
    </rPh>
    <rPh sb="2" eb="3">
      <t>チ</t>
    </rPh>
    <phoneticPr fontId="4"/>
  </si>
  <si>
    <t>別紙7-1（福祉専門職員）</t>
    <rPh sb="0" eb="2">
      <t>ベッシ</t>
    </rPh>
    <rPh sb="6" eb="8">
      <t>フクシ</t>
    </rPh>
    <rPh sb="8" eb="10">
      <t>センモン</t>
    </rPh>
    <rPh sb="10" eb="12">
      <t>ショクイン</t>
    </rPh>
    <phoneticPr fontId="4"/>
  </si>
  <si>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4"/>
  </si>
  <si>
    <t>　</t>
    <phoneticPr fontId="4"/>
  </si>
  <si>
    <t>６：１</t>
    <phoneticPr fontId="4"/>
  </si>
  <si>
    <t>１０：１</t>
    <phoneticPr fontId="4"/>
  </si>
  <si>
    <t>8月</t>
    <phoneticPr fontId="4"/>
  </si>
  <si>
    <t>2月</t>
    <phoneticPr fontId="4"/>
  </si>
  <si>
    <t>3月</t>
    <phoneticPr fontId="4"/>
  </si>
  <si>
    <t>夜勤職員配置体制加算の算定に必要な夜間の職員数</t>
    <phoneticPr fontId="4"/>
  </si>
  <si>
    <t>Ⅱ</t>
    <phoneticPr fontId="4"/>
  </si>
  <si>
    <t>Ⅴ</t>
    <phoneticPr fontId="4"/>
  </si>
  <si>
    <t>Ⅸ</t>
    <phoneticPr fontId="4"/>
  </si>
  <si>
    <t>Ⅹ</t>
    <phoneticPr fontId="4"/>
  </si>
  <si>
    <t>I</t>
    <phoneticPr fontId="4"/>
  </si>
  <si>
    <t>Ⅶ</t>
    <phoneticPr fontId="4"/>
  </si>
  <si>
    <r>
      <t>KK</t>
    </r>
    <r>
      <rPr>
        <sz val="11"/>
        <rFont val="ＭＳ Ｐゴシック"/>
        <family val="3"/>
        <charset val="128"/>
      </rPr>
      <t>_06</t>
    </r>
    <phoneticPr fontId="4"/>
  </si>
  <si>
    <t>I</t>
    <phoneticPr fontId="4"/>
  </si>
  <si>
    <t>Ⅱ</t>
    <phoneticPr fontId="4"/>
  </si>
  <si>
    <t>Ⅲ</t>
    <phoneticPr fontId="4"/>
  </si>
  <si>
    <t>Ⅴ</t>
    <phoneticPr fontId="4"/>
  </si>
  <si>
    <t>Ⅵ</t>
    <phoneticPr fontId="4"/>
  </si>
  <si>
    <t>Ⅶ</t>
    <phoneticPr fontId="4"/>
  </si>
  <si>
    <t>Ⅷ</t>
    <phoneticPr fontId="4"/>
  </si>
  <si>
    <t>Ⅸ</t>
    <phoneticPr fontId="4"/>
  </si>
  <si>
    <t>Ⅹ</t>
    <phoneticPr fontId="4"/>
  </si>
  <si>
    <r>
      <t>1</t>
    </r>
    <r>
      <rPr>
        <sz val="11"/>
        <rFont val="ＭＳ Ｐゴシック"/>
        <family val="3"/>
        <charset val="128"/>
      </rPr>
      <t>0～20</t>
    </r>
    <phoneticPr fontId="4"/>
  </si>
  <si>
    <t>21～30</t>
    <phoneticPr fontId="4"/>
  </si>
  <si>
    <t>31～40</t>
    <phoneticPr fontId="4"/>
  </si>
  <si>
    <t>41～60</t>
    <phoneticPr fontId="4"/>
  </si>
  <si>
    <t>61～100</t>
    <phoneticPr fontId="4"/>
  </si>
  <si>
    <t>101～140</t>
    <phoneticPr fontId="4"/>
  </si>
  <si>
    <t>141～180</t>
    <phoneticPr fontId="4"/>
  </si>
  <si>
    <t>Ⅰ～Ⅲの</t>
    <phoneticPr fontId="4"/>
  </si>
  <si>
    <t>I</t>
    <phoneticPr fontId="4"/>
  </si>
  <si>
    <t>Ⅳ</t>
    <phoneticPr fontId="4"/>
  </si>
  <si>
    <t>Ⅵ</t>
    <phoneticPr fontId="4"/>
  </si>
  <si>
    <t>Ⅷ</t>
    <phoneticPr fontId="4"/>
  </si>
  <si>
    <t>8月</t>
    <phoneticPr fontId="4"/>
  </si>
  <si>
    <t>２月</t>
    <phoneticPr fontId="4"/>
  </si>
  <si>
    <t>３月</t>
    <phoneticPr fontId="4"/>
  </si>
  <si>
    <t>▲</t>
  </si>
  <si>
    <t>介護給付費等算定に係る体制等に関する届出書　</t>
    <phoneticPr fontId="4"/>
  </si>
  <si>
    <t>チェックシート</t>
    <phoneticPr fontId="4"/>
  </si>
  <si>
    <t>事業所指定
申請時
・
毎年4月
（前年度実績によるサービス費の見直し）
・
加算内容変更時</t>
    <phoneticPr fontId="4"/>
  </si>
  <si>
    <t>別紙21（目標工賃達成指導員）</t>
    <rPh sb="0" eb="2">
      <t>ベッシ</t>
    </rPh>
    <rPh sb="5" eb="7">
      <t>モクヒョウ</t>
    </rPh>
    <rPh sb="7" eb="9">
      <t>コウチン</t>
    </rPh>
    <rPh sb="9" eb="11">
      <t>タッセイ</t>
    </rPh>
    <rPh sb="11" eb="14">
      <t>シドウイン</t>
    </rPh>
    <phoneticPr fontId="4"/>
  </si>
  <si>
    <t>別紙24（延長支援加算体制）</t>
    <rPh sb="0" eb="2">
      <t>ベッシ</t>
    </rPh>
    <rPh sb="5" eb="7">
      <t>エンチョウ</t>
    </rPh>
    <rPh sb="7" eb="9">
      <t>シエン</t>
    </rPh>
    <rPh sb="9" eb="11">
      <t>カサン</t>
    </rPh>
    <rPh sb="11" eb="13">
      <t>タイセイ</t>
    </rPh>
    <phoneticPr fontId="4"/>
  </si>
  <si>
    <t>別紙25-1（送迎加算・生活介護）</t>
    <rPh sb="0" eb="2">
      <t>ベッシ</t>
    </rPh>
    <rPh sb="7" eb="9">
      <t>ソウゲイ</t>
    </rPh>
    <rPh sb="9" eb="11">
      <t>カサン</t>
    </rPh>
    <rPh sb="12" eb="14">
      <t>セイカツ</t>
    </rPh>
    <rPh sb="14" eb="16">
      <t>カイゴ</t>
    </rPh>
    <phoneticPr fontId="4"/>
  </si>
  <si>
    <t>別紙27-2（通勤者生活支援加算・自立訓練）</t>
    <rPh sb="0" eb="2">
      <t>ベッシ</t>
    </rPh>
    <rPh sb="17" eb="19">
      <t>ジリツ</t>
    </rPh>
    <rPh sb="19" eb="21">
      <t>クンレン</t>
    </rPh>
    <phoneticPr fontId="4"/>
  </si>
  <si>
    <t>別紙30（移行準備支援体制加算）</t>
    <rPh sb="0" eb="2">
      <t>ベッシ</t>
    </rPh>
    <rPh sb="5" eb="7">
      <t>イコウ</t>
    </rPh>
    <rPh sb="7" eb="9">
      <t>ジュンビ</t>
    </rPh>
    <rPh sb="9" eb="11">
      <t>シエン</t>
    </rPh>
    <rPh sb="11" eb="13">
      <t>タイセイ</t>
    </rPh>
    <rPh sb="13" eb="15">
      <t>カサン</t>
    </rPh>
    <phoneticPr fontId="4"/>
  </si>
  <si>
    <t>別紙31 （夜間支援等体制加算　ＧＨ）</t>
    <rPh sb="10" eb="11">
      <t>トウ</t>
    </rPh>
    <phoneticPr fontId="4"/>
  </si>
  <si>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4"/>
  </si>
  <si>
    <t>別紙34 （開所時間減算・生活介護）</t>
    <rPh sb="6" eb="8">
      <t>カイショ</t>
    </rPh>
    <rPh sb="8" eb="10">
      <t>ジカン</t>
    </rPh>
    <rPh sb="10" eb="12">
      <t>ゲンサン</t>
    </rPh>
    <rPh sb="13" eb="15">
      <t>セイカツ</t>
    </rPh>
    <rPh sb="15" eb="17">
      <t>カイゴ</t>
    </rPh>
    <phoneticPr fontId="4"/>
  </si>
  <si>
    <t>別紙37　(個別計画訓練支援加算)</t>
    <rPh sb="0" eb="2">
      <t>ベッシ</t>
    </rPh>
    <rPh sb="6" eb="8">
      <t>コベツ</t>
    </rPh>
    <rPh sb="8" eb="10">
      <t>ケイカク</t>
    </rPh>
    <rPh sb="10" eb="12">
      <t>クンレン</t>
    </rPh>
    <rPh sb="12" eb="14">
      <t>シエン</t>
    </rPh>
    <rPh sb="14" eb="16">
      <t>カサン</t>
    </rPh>
    <phoneticPr fontId="4"/>
  </si>
  <si>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4"/>
  </si>
  <si>
    <t>別紙38別添　(就労定着者の状況）</t>
    <rPh sb="4" eb="6">
      <t>ベッテン</t>
    </rPh>
    <rPh sb="8" eb="10">
      <t>シュウロウ</t>
    </rPh>
    <rPh sb="10" eb="12">
      <t>テイチャク</t>
    </rPh>
    <rPh sb="12" eb="13">
      <t>シャ</t>
    </rPh>
    <rPh sb="14" eb="16">
      <t>ジョウキョウ</t>
    </rPh>
    <phoneticPr fontId="4"/>
  </si>
  <si>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4"/>
  </si>
  <si>
    <t>別紙42　(就労定着支援に係る基本報酬の
              算定区分に係る届出書）</t>
    <rPh sb="0" eb="2">
      <t>ベッシ</t>
    </rPh>
    <rPh sb="8" eb="10">
      <t>テイチャク</t>
    </rPh>
    <phoneticPr fontId="4"/>
  </si>
  <si>
    <t>別紙42別添１　(就労継続者の状況)</t>
    <rPh sb="0" eb="2">
      <t>ベッシ</t>
    </rPh>
    <rPh sb="4" eb="6">
      <t>ベッテン</t>
    </rPh>
    <rPh sb="9" eb="11">
      <t>シュウロウ</t>
    </rPh>
    <rPh sb="11" eb="13">
      <t>ケイゾク</t>
    </rPh>
    <rPh sb="13" eb="14">
      <t>シャ</t>
    </rPh>
    <rPh sb="15" eb="17">
      <t>ジョウキョウ</t>
    </rPh>
    <phoneticPr fontId="4"/>
  </si>
  <si>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4"/>
  </si>
  <si>
    <t>別紙43　(就労定着実績体制加算)</t>
    <rPh sb="0" eb="2">
      <t>ベッシ</t>
    </rPh>
    <rPh sb="6" eb="8">
      <t>シュウロウ</t>
    </rPh>
    <rPh sb="8" eb="10">
      <t>テイチャク</t>
    </rPh>
    <rPh sb="10" eb="12">
      <t>ジッセキ</t>
    </rPh>
    <rPh sb="12" eb="14">
      <t>タイセイ</t>
    </rPh>
    <rPh sb="14" eb="16">
      <t>カサン</t>
    </rPh>
    <phoneticPr fontId="4"/>
  </si>
  <si>
    <t>別紙46　（社会生活支援特別加算）</t>
    <rPh sb="0" eb="2">
      <t>ベッシ</t>
    </rPh>
    <rPh sb="6" eb="10">
      <t>シャカイセイカツ</t>
    </rPh>
    <rPh sb="10" eb="12">
      <t>シエン</t>
    </rPh>
    <rPh sb="12" eb="14">
      <t>トクベツ</t>
    </rPh>
    <rPh sb="14" eb="16">
      <t>カサン</t>
    </rPh>
    <phoneticPr fontId="4"/>
  </si>
  <si>
    <t>別紙47　(夜勤職員加配加算)</t>
    <rPh sb="0" eb="2">
      <t>ベッシ</t>
    </rPh>
    <rPh sb="6" eb="8">
      <t>ヤキン</t>
    </rPh>
    <rPh sb="8" eb="10">
      <t>ショクイン</t>
    </rPh>
    <rPh sb="10" eb="12">
      <t>カハイ</t>
    </rPh>
    <rPh sb="12" eb="14">
      <t>カサン</t>
    </rPh>
    <phoneticPr fontId="4"/>
  </si>
  <si>
    <t>地域移行支援</t>
    <phoneticPr fontId="4"/>
  </si>
  <si>
    <t>就労定着支援</t>
    <phoneticPr fontId="4"/>
  </si>
  <si>
    <t>自立生活援助</t>
    <phoneticPr fontId="4"/>
  </si>
  <si>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4"/>
  </si>
  <si>
    <t>～</t>
    <phoneticPr fontId="4"/>
  </si>
  <si>
    <t>日中サービス支援型共同生活援助</t>
    <rPh sb="0" eb="2">
      <t>ニッチュウ</t>
    </rPh>
    <rPh sb="6" eb="9">
      <t>シエンガタ</t>
    </rPh>
    <rPh sb="9" eb="11">
      <t>キョウドウ</t>
    </rPh>
    <rPh sb="11" eb="13">
      <t>セイカツ</t>
    </rPh>
    <rPh sb="13" eb="15">
      <t>エンジョ</t>
    </rPh>
    <phoneticPr fontId="4"/>
  </si>
  <si>
    <t>8月</t>
    <phoneticPr fontId="4"/>
  </si>
  <si>
    <t>9月</t>
    <phoneticPr fontId="4"/>
  </si>
  <si>
    <t>２月</t>
    <phoneticPr fontId="4"/>
  </si>
  <si>
    <t>３月</t>
    <phoneticPr fontId="4"/>
  </si>
  <si>
    <t>　</t>
    <phoneticPr fontId="4"/>
  </si>
  <si>
    <t>　　となります。</t>
    <phoneticPr fontId="4"/>
  </si>
  <si>
    <t>別紙3-5（人員基準確認・ＧＨ包括・外部)</t>
    <rPh sb="0" eb="2">
      <t>ベッシ</t>
    </rPh>
    <rPh sb="6" eb="8">
      <t>ジンイン</t>
    </rPh>
    <rPh sb="8" eb="10">
      <t>キジュン</t>
    </rPh>
    <rPh sb="10" eb="12">
      <t>カクニン</t>
    </rPh>
    <rPh sb="15" eb="17">
      <t>ホウカツ</t>
    </rPh>
    <rPh sb="18" eb="20">
      <t>ガイブ</t>
    </rPh>
    <phoneticPr fontId="4"/>
  </si>
  <si>
    <t>別紙3-6（人員基準確認・ＧＨ日中)</t>
    <rPh sb="0" eb="2">
      <t>ベッシ</t>
    </rPh>
    <rPh sb="6" eb="8">
      <t>ジンイン</t>
    </rPh>
    <rPh sb="8" eb="10">
      <t>キジュン</t>
    </rPh>
    <rPh sb="10" eb="12">
      <t>カクニン</t>
    </rPh>
    <rPh sb="15" eb="17">
      <t>ニッチュウ</t>
    </rPh>
    <phoneticPr fontId="4"/>
  </si>
  <si>
    <t xml:space="preserve">  </t>
    <phoneticPr fontId="4"/>
  </si>
  <si>
    <t>　　　　＋</t>
    <phoneticPr fontId="4"/>
  </si>
  <si>
    <t>　＋</t>
    <phoneticPr fontId="4"/>
  </si>
  <si>
    <t>　＋</t>
    <phoneticPr fontId="4"/>
  </si>
  <si>
    <t>①「様式第1号」･･･届出書の表紙となるものです。提出の際は必ず作成してください。</t>
    <phoneticPr fontId="4"/>
  </si>
  <si>
    <t>◆</t>
    <phoneticPr fontId="4"/>
  </si>
  <si>
    <t>別紙26（A型減免）</t>
    <rPh sb="0" eb="2">
      <t>ベッシ</t>
    </rPh>
    <rPh sb="6" eb="7">
      <t>ガタ</t>
    </rPh>
    <rPh sb="7" eb="9">
      <t>ゲンメン</t>
    </rPh>
    <phoneticPr fontId="4"/>
  </si>
  <si>
    <t>21人以上</t>
    <phoneticPr fontId="4"/>
  </si>
  <si>
    <t>8人以上
(包括・
外部のみ)</t>
    <rPh sb="1" eb="2">
      <t>ニン</t>
    </rPh>
    <rPh sb="2" eb="4">
      <t>イジョウ</t>
    </rPh>
    <rPh sb="6" eb="8">
      <t>ホウカツ</t>
    </rPh>
    <rPh sb="10" eb="12">
      <t>ガイブ</t>
    </rPh>
    <phoneticPr fontId="4"/>
  </si>
  <si>
    <t>⑩</t>
    <phoneticPr fontId="4"/>
  </si>
  <si>
    <t>⑨</t>
    <phoneticPr fontId="4"/>
  </si>
  <si>
    <t>⑧</t>
    <phoneticPr fontId="4"/>
  </si>
  <si>
    <t>⑦</t>
    <phoneticPr fontId="4"/>
  </si>
  <si>
    <t>⑥</t>
    <phoneticPr fontId="4"/>
  </si>
  <si>
    <t>⑤</t>
    <phoneticPr fontId="4"/>
  </si>
  <si>
    <t>④</t>
    <phoneticPr fontId="4"/>
  </si>
  <si>
    <t>③</t>
    <phoneticPr fontId="4"/>
  </si>
  <si>
    <t>②</t>
    <phoneticPr fontId="4"/>
  </si>
  <si>
    <t>①</t>
    <phoneticPr fontId="4"/>
  </si>
  <si>
    <t>(Ⅲ)</t>
    <phoneticPr fontId="4"/>
  </si>
  <si>
    <t>（Ⅱ）</t>
    <phoneticPr fontId="4"/>
  </si>
  <si>
    <t>（Ⅰ）</t>
    <phoneticPr fontId="4"/>
  </si>
  <si>
    <t>包括
・
外部
・
日中</t>
    <rPh sb="0" eb="2">
      <t>ホウカツ</t>
    </rPh>
    <rPh sb="5" eb="7">
      <t>ガイブ</t>
    </rPh>
    <rPh sb="10" eb="12">
      <t>ニッチュウ</t>
    </rPh>
    <phoneticPr fontId="4"/>
  </si>
  <si>
    <t>自立生活援助</t>
    <rPh sb="0" eb="2">
      <t>ジリツ</t>
    </rPh>
    <rPh sb="2" eb="4">
      <t>セイカツ</t>
    </rPh>
    <rPh sb="4" eb="6">
      <t>エンジョ</t>
    </rPh>
    <phoneticPr fontId="4"/>
  </si>
  <si>
    <t>別紙25-2（送迎加算・短期入所）</t>
    <rPh sb="0" eb="2">
      <t>ベッシ</t>
    </rPh>
    <rPh sb="7" eb="9">
      <t>ソウゲイ</t>
    </rPh>
    <rPh sb="9" eb="11">
      <t>カサン</t>
    </rPh>
    <rPh sb="12" eb="14">
      <t>タンキ</t>
    </rPh>
    <rPh sb="14" eb="16">
      <t>ニュウショ</t>
    </rPh>
    <phoneticPr fontId="4"/>
  </si>
  <si>
    <t>別紙25-3（送迎加算・生活、短期以外）</t>
    <rPh sb="0" eb="2">
      <t>ベッシ</t>
    </rPh>
    <rPh sb="7" eb="9">
      <t>ソウゲイ</t>
    </rPh>
    <rPh sb="9" eb="11">
      <t>カサン</t>
    </rPh>
    <rPh sb="12" eb="14">
      <t>セイカツ</t>
    </rPh>
    <rPh sb="15" eb="17">
      <t>タンキ</t>
    </rPh>
    <rPh sb="17" eb="19">
      <t>イガイ</t>
    </rPh>
    <phoneticPr fontId="4"/>
  </si>
  <si>
    <t>別紙27-1（通勤者生活支援加算・ＧＨ）</t>
    <rPh sb="0" eb="2">
      <t>ベッシ</t>
    </rPh>
    <rPh sb="7" eb="10">
      <t>ツウキンシャ</t>
    </rPh>
    <rPh sb="10" eb="12">
      <t>セイカツ</t>
    </rPh>
    <rPh sb="12" eb="14">
      <t>シエン</t>
    </rPh>
    <rPh sb="14" eb="16">
      <t>カサン</t>
    </rPh>
    <phoneticPr fontId="4"/>
  </si>
  <si>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4"/>
  </si>
  <si>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4"/>
  </si>
  <si>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4"/>
  </si>
  <si>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4"/>
  </si>
  <si>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4"/>
  </si>
  <si>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4"/>
  </si>
  <si>
    <t>直接処遇職員　合計</t>
    <rPh sb="0" eb="2">
      <t>チョクセツ</t>
    </rPh>
    <rPh sb="2" eb="4">
      <t>ショグウ</t>
    </rPh>
    <rPh sb="4" eb="6">
      <t>ショクイン</t>
    </rPh>
    <rPh sb="7" eb="9">
      <t>ゴウケイ</t>
    </rPh>
    <phoneticPr fontId="4"/>
  </si>
  <si>
    <t xml:space="preserve"> 　</t>
    <phoneticPr fontId="4"/>
  </si>
  <si>
    <t>別紙49（職場適応援助者養成研修修了者配置体制加算に係る届出書）</t>
    <rPh sb="0" eb="2">
      <t>ベッシ</t>
    </rPh>
    <phoneticPr fontId="4"/>
  </si>
  <si>
    <t>別紙3-6</t>
    <rPh sb="0" eb="2">
      <t>ベッシ</t>
    </rPh>
    <phoneticPr fontId="4"/>
  </si>
  <si>
    <t>記載例</t>
    <rPh sb="0" eb="2">
      <t>キサイ</t>
    </rPh>
    <rPh sb="2" eb="3">
      <t>レイ</t>
    </rPh>
    <phoneticPr fontId="4"/>
  </si>
  <si>
    <t>変更前</t>
    <rPh sb="0" eb="2">
      <t>ヘンコウ</t>
    </rPh>
    <rPh sb="2" eb="3">
      <t>マエ</t>
    </rPh>
    <phoneticPr fontId="4"/>
  </si>
  <si>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4"/>
  </si>
  <si>
    <t>　福祉専門職員等配置加算（Ⅲ）
　食事提供体制加算　無</t>
    <rPh sb="1" eb="12">
      <t>フクシセンモンショクイントウハイチカサン</t>
    </rPh>
    <rPh sb="17" eb="25">
      <t>ショクジテイキョウタイセイカサン</t>
    </rPh>
    <rPh sb="26" eb="27">
      <t>ナ</t>
    </rPh>
    <phoneticPr fontId="4"/>
  </si>
  <si>
    <t>令和</t>
    <rPh sb="0" eb="2">
      <t>レイワ</t>
    </rPh>
    <phoneticPr fontId="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</si>
  <si>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4"/>
  </si>
  <si>
    <t>時から翌　　　時まで</t>
    <rPh sb="0" eb="1">
      <t>ジ</t>
    </rPh>
    <rPh sb="3" eb="4">
      <t>ヨク</t>
    </rPh>
    <rPh sb="7" eb="8">
      <t>ジ</t>
    </rPh>
    <phoneticPr fontId="4"/>
  </si>
  <si>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4"/>
  </si>
  <si>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4"/>
  </si>
  <si>
    <t>別紙3-7</t>
    <rPh sb="0" eb="2">
      <t>ベッシ</t>
    </rPh>
    <phoneticPr fontId="4"/>
  </si>
  <si>
    <t>別紙3-8</t>
    <rPh sb="0" eb="2">
      <t>ベッシ</t>
    </rPh>
    <phoneticPr fontId="4"/>
  </si>
  <si>
    <t>常勤換算後の職員数</t>
    <rPh sb="0" eb="2">
      <t>ジョウキン</t>
    </rPh>
    <rPh sb="2" eb="4">
      <t>カンサン</t>
    </rPh>
    <rPh sb="4" eb="5">
      <t>ゴ</t>
    </rPh>
    <rPh sb="6" eb="9">
      <t>ショクインスウ</t>
    </rPh>
    <phoneticPr fontId="4"/>
  </si>
  <si>
    <t>年4月～令和</t>
    <rPh sb="0" eb="1">
      <t>ネン</t>
    </rPh>
    <rPh sb="2" eb="3">
      <t>ガツ</t>
    </rPh>
    <rPh sb="4" eb="6">
      <t>レイワ</t>
    </rPh>
    <phoneticPr fontId="4"/>
  </si>
  <si>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4"/>
  </si>
  <si>
    <t>令和  　年  　月　　日</t>
    <rPh sb="0" eb="2">
      <t>レイワ</t>
    </rPh>
    <rPh sb="5" eb="6">
      <t>ネン</t>
    </rPh>
    <rPh sb="9" eb="10">
      <t>ガツ</t>
    </rPh>
    <rPh sb="12" eb="13">
      <t>ニチ</t>
    </rPh>
    <phoneticPr fontId="4"/>
  </si>
  <si>
    <t>↓事業所の運営形態を選択すること</t>
    <phoneticPr fontId="4"/>
  </si>
  <si>
    <t>生活支援員</t>
    <rPh sb="0" eb="2">
      <t>セイカツ</t>
    </rPh>
    <rPh sb="2" eb="4">
      <t>シエン</t>
    </rPh>
    <rPh sb="4" eb="5">
      <t>イン</t>
    </rPh>
    <phoneticPr fontId="4"/>
  </si>
  <si>
    <t>看護師</t>
    <rPh sb="0" eb="3">
      <t>カンゴシ</t>
    </rPh>
    <phoneticPr fontId="4"/>
  </si>
  <si>
    <t>経過的療養介護サービス費（Ⅰ）</t>
    <rPh sb="0" eb="3">
      <t>ケイカテキ</t>
    </rPh>
    <rPh sb="3" eb="5">
      <t>リョウヨウ</t>
    </rPh>
    <rPh sb="5" eb="7">
      <t>カイゴ</t>
    </rPh>
    <rPh sb="11" eb="12">
      <t>ヒ</t>
    </rPh>
    <phoneticPr fontId="4"/>
  </si>
  <si>
    <t>経過的療養介護サービス費（Ⅱ）</t>
    <rPh sb="0" eb="3">
      <t>ケイカテキ</t>
    </rPh>
    <rPh sb="3" eb="5">
      <t>リョウヨウ</t>
    </rPh>
    <rPh sb="5" eb="7">
      <t>カイゴ</t>
    </rPh>
    <rPh sb="11" eb="12">
      <t>ヒ</t>
    </rPh>
    <phoneticPr fontId="4"/>
  </si>
  <si>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4"/>
  </si>
  <si>
    <t>常勤換算後の職員数
 （看護師）</t>
    <rPh sb="12" eb="15">
      <t>カンゴシ</t>
    </rPh>
    <phoneticPr fontId="4"/>
  </si>
  <si>
    <t>②事業所内利用者数</t>
    <rPh sb="1" eb="4">
      <t>ジギョウショ</t>
    </rPh>
    <rPh sb="4" eb="5">
      <t>ナイ</t>
    </rPh>
    <rPh sb="5" eb="8">
      <t>リヨウシャ</t>
    </rPh>
    <rPh sb="8" eb="9">
      <t>スウ</t>
    </rPh>
    <phoneticPr fontId="4"/>
  </si>
  <si>
    <t>④総延べ利用者数</t>
    <rPh sb="1" eb="2">
      <t>ソウ</t>
    </rPh>
    <rPh sb="2" eb="3">
      <t>ノ</t>
    </rPh>
    <rPh sb="4" eb="7">
      <t>リヨウシャ</t>
    </rPh>
    <rPh sb="7" eb="8">
      <t>スウ</t>
    </rPh>
    <phoneticPr fontId="4"/>
  </si>
  <si>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4"/>
  </si>
  <si>
    <t>(1)  事業所内利用者の数</t>
    <rPh sb="5" eb="7">
      <t>ジギョウ</t>
    </rPh>
    <rPh sb="7" eb="8">
      <t>ショ</t>
    </rPh>
    <rPh sb="8" eb="9">
      <t>ナイ</t>
    </rPh>
    <phoneticPr fontId="4"/>
  </si>
  <si>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4"/>
  </si>
  <si>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4"/>
  </si>
  <si>
    <t>(4)  指定基準への適合</t>
    <rPh sb="5" eb="7">
      <t>シテイ</t>
    </rPh>
    <rPh sb="7" eb="9">
      <t>キジュン</t>
    </rPh>
    <rPh sb="11" eb="13">
      <t>テキゴウ</t>
    </rPh>
    <phoneticPr fontId="4"/>
  </si>
  <si>
    <t>注）新たに事業を開始する場合は、利用定員の90％が(2)利用者数となります。</t>
    <phoneticPr fontId="4"/>
  </si>
  <si>
    <t>～</t>
    <phoneticPr fontId="4"/>
  </si>
  <si>
    <t>　</t>
    <phoneticPr fontId="4"/>
  </si>
  <si>
    <t>別紙7別添</t>
    <rPh sb="0" eb="2">
      <t>ベッシ</t>
    </rPh>
    <rPh sb="3" eb="5">
      <t>ベッテン</t>
    </rPh>
    <phoneticPr fontId="4"/>
  </si>
  <si>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4"/>
  </si>
  <si>
    <t>利用者の数</t>
    <phoneticPr fontId="4"/>
  </si>
  <si>
    <t>常勤換算後の職員配置</t>
    <phoneticPr fontId="4"/>
  </si>
  <si>
    <t>指定基準上の必要職員数</t>
    <rPh sb="0" eb="2">
      <t>シテイ</t>
    </rPh>
    <rPh sb="2" eb="4">
      <t>キジュン</t>
    </rPh>
    <rPh sb="4" eb="5">
      <t>ジョウ</t>
    </rPh>
    <rPh sb="6" eb="8">
      <t>ヒツヨウ</t>
    </rPh>
    <rPh sb="8" eb="10">
      <t>ショクイン</t>
    </rPh>
    <rPh sb="10" eb="11">
      <t>スウ</t>
    </rPh>
    <phoneticPr fontId="4"/>
  </si>
  <si>
    <t>指定基準への適合</t>
    <rPh sb="0" eb="2">
      <t>シテイ</t>
    </rPh>
    <rPh sb="2" eb="4">
      <t>キジュン</t>
    </rPh>
    <rPh sb="6" eb="8">
      <t>テキゴウ</t>
    </rPh>
    <phoneticPr fontId="4"/>
  </si>
  <si>
    <t>地域生活支援員の
職員数</t>
    <rPh sb="0" eb="6">
      <t>チイキセイカツシエン</t>
    </rPh>
    <rPh sb="6" eb="7">
      <t>イン</t>
    </rPh>
    <rPh sb="9" eb="12">
      <t>ショクインスウ</t>
    </rPh>
    <phoneticPr fontId="4"/>
  </si>
  <si>
    <t>地域生活支援員の職員数</t>
    <rPh sb="0" eb="6">
      <t>チイキセイカツシエン</t>
    </rPh>
    <rPh sb="6" eb="7">
      <t>イン</t>
    </rPh>
    <rPh sb="10" eb="11">
      <t>スウ</t>
    </rPh>
    <phoneticPr fontId="4"/>
  </si>
  <si>
    <t>総延べ利用者数</t>
    <rPh sb="0" eb="1">
      <t>ソウ</t>
    </rPh>
    <rPh sb="1" eb="2">
      <t>ノ</t>
    </rPh>
    <rPh sb="3" eb="6">
      <t>リヨウシャ</t>
    </rPh>
    <rPh sb="6" eb="7">
      <t>スウ</t>
    </rPh>
    <phoneticPr fontId="4"/>
  </si>
  <si>
    <t>別紙２－３</t>
    <rPh sb="0" eb="2">
      <t>ベッシ</t>
    </rPh>
    <phoneticPr fontId="4"/>
  </si>
  <si>
    <t>世話人　合計</t>
    <rPh sb="0" eb="2">
      <t>セワ</t>
    </rPh>
    <rPh sb="2" eb="3">
      <t>ニン</t>
    </rPh>
    <rPh sb="4" eb="6">
      <t>ゴウケイ</t>
    </rPh>
    <phoneticPr fontId="4"/>
  </si>
  <si>
    <t>生活支援員　合計</t>
    <rPh sb="0" eb="2">
      <t>セイカツ</t>
    </rPh>
    <rPh sb="2" eb="4">
      <t>シエン</t>
    </rPh>
    <rPh sb="4" eb="5">
      <t>イン</t>
    </rPh>
    <rPh sb="6" eb="8">
      <t>ゴウケイ</t>
    </rPh>
    <phoneticPr fontId="4"/>
  </si>
  <si>
    <t>（共同生活援助）</t>
    <rPh sb="1" eb="7">
      <t>キョウドウセイカツエンジョ</t>
    </rPh>
    <phoneticPr fontId="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</si>
  <si>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4"/>
  </si>
  <si>
    <t>(3) 平均障害支援区分</t>
    <rPh sb="8" eb="10">
      <t>シエン</t>
    </rPh>
    <phoneticPr fontId="4"/>
  </si>
  <si>
    <t>世話人</t>
    <rPh sb="0" eb="3">
      <t>セワニン</t>
    </rPh>
    <phoneticPr fontId="4"/>
  </si>
  <si>
    <t>生活支援員</t>
    <rPh sb="0" eb="5">
      <t>セイカツシエンイン</t>
    </rPh>
    <phoneticPr fontId="4"/>
  </si>
  <si>
    <t>夜間支援員</t>
    <rPh sb="0" eb="5">
      <t>ヤカンシエンイン</t>
    </rPh>
    <phoneticPr fontId="4"/>
  </si>
  <si>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4"/>
  </si>
  <si>
    <t>夜間支援等体制加算Ⅰ加配職員体制加算</t>
    <phoneticPr fontId="4"/>
  </si>
  <si>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4"/>
  </si>
  <si>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</si>
  <si>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</si>
  <si>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地域定着支援</t>
    <rPh sb="0" eb="6">
      <t>チイキテイチャクシエン</t>
    </rPh>
    <phoneticPr fontId="4"/>
  </si>
  <si>
    <t>別紙50（ピアサポート体制加算）</t>
    <rPh sb="0" eb="2">
      <t>ベッシ</t>
    </rPh>
    <phoneticPr fontId="4"/>
  </si>
  <si>
    <t>別紙51（医療的ケア対応支援加算）</t>
    <rPh sb="0" eb="2">
      <t>ベッシ</t>
    </rPh>
    <phoneticPr fontId="4"/>
  </si>
  <si>
    <t>別紙52（強度行動障害者体験利用加算）</t>
    <rPh sb="0" eb="2">
      <t>ベッシ</t>
    </rPh>
    <phoneticPr fontId="4"/>
  </si>
  <si>
    <t>別紙53（居住支援連携体制加算）</t>
    <rPh sb="0" eb="2">
      <t>ベッシ</t>
    </rPh>
    <phoneticPr fontId="4"/>
  </si>
  <si>
    <t>地域定着支援</t>
    <rPh sb="2" eb="4">
      <t>テイチャク</t>
    </rPh>
    <phoneticPr fontId="4"/>
  </si>
  <si>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4"/>
  </si>
  <si>
    <t>③施設外就労利用者数</t>
    <rPh sb="1" eb="6">
      <t>シセツガイシュウロウ</t>
    </rPh>
    <rPh sb="6" eb="9">
      <t>リヨウシャ</t>
    </rPh>
    <rPh sb="9" eb="10">
      <t>スウ</t>
    </rPh>
    <phoneticPr fontId="4"/>
  </si>
  <si>
    <t>地域生活支援拠点等</t>
    <phoneticPr fontId="4"/>
  </si>
  <si>
    <t>（訪問系サービス）</t>
    <rPh sb="1" eb="3">
      <t>ホウモン</t>
    </rPh>
    <rPh sb="3" eb="4">
      <t>ケイ</t>
    </rPh>
    <phoneticPr fontId="4"/>
  </si>
  <si>
    <t>届
出
様
式
③</t>
    <phoneticPr fontId="4"/>
  </si>
  <si>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4"/>
  </si>
  <si>
    <t>別紙4-3</t>
    <rPh sb="0" eb="2">
      <t>ベッシ</t>
    </rPh>
    <phoneticPr fontId="4"/>
  </si>
  <si>
    <t>（行動援護）</t>
    <rPh sb="1" eb="3">
      <t>コウドウ</t>
    </rPh>
    <rPh sb="3" eb="5">
      <t>エンゴ</t>
    </rPh>
    <phoneticPr fontId="4"/>
  </si>
  <si>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4"/>
  </si>
  <si>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4"/>
  </si>
  <si>
    <t>行動援護従業者の技術指導等を目的とした会議を定期的に開催している。</t>
    <rPh sb="0" eb="2">
      <t>コウドウ</t>
    </rPh>
    <rPh sb="2" eb="4">
      <t>エンゴ</t>
    </rPh>
    <phoneticPr fontId="4"/>
  </si>
  <si>
    <t>サービス提供責任者と行動援護従業者との間の情報伝達及び報告体制を整備している。</t>
    <rPh sb="10" eb="12">
      <t>コウドウ</t>
    </rPh>
    <rPh sb="12" eb="14">
      <t>エンゴ</t>
    </rPh>
    <phoneticPr fontId="4"/>
  </si>
  <si>
    <t>行動援護従業者に対する健康診断の定期的な実施体制を整備している。</t>
    <rPh sb="0" eb="2">
      <t>コウドウ</t>
    </rPh>
    <rPh sb="2" eb="4">
      <t>エンゴ</t>
    </rPh>
    <phoneticPr fontId="4"/>
  </si>
  <si>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4"/>
  </si>
  <si>
    <t>行動援護従業者の総数</t>
    <rPh sb="0" eb="2">
      <t>コウドウ</t>
    </rPh>
    <rPh sb="2" eb="4">
      <t>エンゴ</t>
    </rPh>
    <rPh sb="4" eb="7">
      <t>ジュウギョウシャ</t>
    </rPh>
    <rPh sb="8" eb="10">
      <t>ソウスウ</t>
    </rPh>
    <phoneticPr fontId="4"/>
  </si>
  <si>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</si>
  <si>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</si>
  <si>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別紙4-4</t>
    <rPh sb="0" eb="2">
      <t>ベッシ</t>
    </rPh>
    <phoneticPr fontId="4"/>
  </si>
  <si>
    <t>（同行援護）</t>
    <rPh sb="1" eb="3">
      <t>ドウコウ</t>
    </rPh>
    <rPh sb="3" eb="5">
      <t>エンゴ</t>
    </rPh>
    <phoneticPr fontId="4"/>
  </si>
  <si>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4"/>
  </si>
  <si>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4"/>
  </si>
  <si>
    <t>同行援護従業者の技術指導等を目的とした会議を定期的に開催している。</t>
    <rPh sb="0" eb="2">
      <t>ドウコウ</t>
    </rPh>
    <rPh sb="2" eb="4">
      <t>エンゴ</t>
    </rPh>
    <phoneticPr fontId="4"/>
  </si>
  <si>
    <t>サービス提供責任者と同行援護従業者との間の情報伝達及び報告体制を整備している。</t>
    <rPh sb="10" eb="12">
      <t>ドウコウ</t>
    </rPh>
    <rPh sb="12" eb="14">
      <t>エンゴ</t>
    </rPh>
    <phoneticPr fontId="4"/>
  </si>
  <si>
    <t>同行援護従業者に対する健康診断の定期的な実施体制を整備している。</t>
    <rPh sb="0" eb="2">
      <t>ドウコウ</t>
    </rPh>
    <rPh sb="2" eb="4">
      <t>エンゴ</t>
    </rPh>
    <phoneticPr fontId="4"/>
  </si>
  <si>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4"/>
  </si>
  <si>
    <t>(6)同行援護従業者に関する要件について</t>
    <rPh sb="3" eb="5">
      <t>ドウコウ</t>
    </rPh>
    <rPh sb="5" eb="7">
      <t>エンゴ</t>
    </rPh>
    <rPh sb="7" eb="10">
      <t>ジュウギョウシャ</t>
    </rPh>
    <rPh sb="11" eb="12">
      <t>カン</t>
    </rPh>
    <rPh sb="14" eb="16">
      <t>ヨウケン</t>
    </rPh>
    <phoneticPr fontId="4"/>
  </si>
  <si>
    <t>同行援護従業者の総数</t>
    <rPh sb="0" eb="2">
      <t>ドウコウ</t>
    </rPh>
    <rPh sb="2" eb="4">
      <t>エンゴ</t>
    </rPh>
    <rPh sb="4" eb="7">
      <t>ジュウギョウシャ</t>
    </rPh>
    <rPh sb="8" eb="10">
      <t>ソウスウ</t>
    </rPh>
    <phoneticPr fontId="4"/>
  </si>
  <si>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4"/>
  </si>
  <si>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</si>
  <si>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</si>
  <si>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</si>
  <si>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別紙39別添　(就労継続支援Ａ型事業所におけるスコア表（全体））</t>
    <rPh sb="4" eb="6">
      <t>ベッテン</t>
    </rPh>
    <phoneticPr fontId="4"/>
  </si>
  <si>
    <t>別紙41-1　(就労継続支援Ｂ型に係る基本報酬の算定区分に係る届出書）</t>
    <rPh sb="0" eb="2">
      <t>ベッシ</t>
    </rPh>
    <phoneticPr fontId="4"/>
  </si>
  <si>
    <t>別紙41-2　(ピアサポーター等の配置に関する届出書）</t>
    <phoneticPr fontId="86"/>
  </si>
  <si>
    <t>共生型サービス対象区分</t>
    <rPh sb="0" eb="3">
      <t>キョウセイガタ</t>
    </rPh>
    <rPh sb="7" eb="9">
      <t>タイショウ</t>
    </rPh>
    <rPh sb="9" eb="11">
      <t>クブン</t>
    </rPh>
    <phoneticPr fontId="4"/>
  </si>
  <si>
    <t>地域生活支援拠点等</t>
    <rPh sb="6" eb="8">
      <t>キョテン</t>
    </rPh>
    <rPh sb="8" eb="9">
      <t>トウ</t>
    </rPh>
    <phoneticPr fontId="4"/>
  </si>
  <si>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4"/>
  </si>
  <si>
    <t>届出様
式</t>
    <rPh sb="0" eb="2">
      <t>トドケデ</t>
    </rPh>
    <rPh sb="2" eb="3">
      <t>ヨウ</t>
    </rPh>
    <rPh sb="4" eb="5">
      <t>シキ</t>
    </rPh>
    <phoneticPr fontId="4"/>
  </si>
  <si>
    <t>運営開始日（住居追加日）</t>
    <rPh sb="0" eb="2">
      <t>ウンエイ</t>
    </rPh>
    <rPh sb="2" eb="4">
      <t>カイシ</t>
    </rPh>
    <rPh sb="4" eb="5">
      <t>ビ</t>
    </rPh>
    <rPh sb="6" eb="8">
      <t>ジュウキョ</t>
    </rPh>
    <rPh sb="8" eb="10">
      <t>ツイカ</t>
    </rPh>
    <rPh sb="10" eb="11">
      <t>ビ</t>
    </rPh>
    <phoneticPr fontId="4"/>
  </si>
  <si>
    <t>の際に使用するものです。</t>
    <rPh sb="1" eb="2">
      <t>サイ</t>
    </rPh>
    <rPh sb="3" eb="5">
      <t>シヨウ</t>
    </rPh>
    <phoneticPr fontId="4"/>
  </si>
  <si>
    <t>別紙3-8（人員基準確認・自生)</t>
    <rPh sb="0" eb="2">
      <t>ベッシ</t>
    </rPh>
    <rPh sb="6" eb="8">
      <t>ジンイン</t>
    </rPh>
    <rPh sb="8" eb="10">
      <t>キジュン</t>
    </rPh>
    <rPh sb="10" eb="12">
      <t>カクニン</t>
    </rPh>
    <rPh sb="13" eb="15">
      <t>ジセイ</t>
    </rPh>
    <phoneticPr fontId="4"/>
  </si>
  <si>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4"/>
  </si>
  <si>
    <t>Ver24.0</t>
    <phoneticPr fontId="4"/>
  </si>
  <si>
    <t>１人以上</t>
    <rPh sb="1" eb="2">
      <t>ニン</t>
    </rPh>
    <rPh sb="2" eb="4">
      <t>イジョウ</t>
    </rPh>
    <phoneticPr fontId="4"/>
  </si>
  <si>
    <t>サービス提供責任者のうち中核的人材育成研修を修了した者</t>
    <rPh sb="4" eb="6">
      <t>テイキョウ</t>
    </rPh>
    <rPh sb="6" eb="9">
      <t>セキニンシャ</t>
    </rPh>
    <rPh sb="12" eb="15">
      <t>チュウカクテキ</t>
    </rPh>
    <rPh sb="15" eb="17">
      <t>ジンザイ</t>
    </rPh>
    <rPh sb="17" eb="19">
      <t>イクセイ</t>
    </rPh>
    <rPh sb="19" eb="21">
      <t>ケンシュウ</t>
    </rPh>
    <rPh sb="22" eb="24">
      <t>シュウリョウ</t>
    </rPh>
    <rPh sb="26" eb="27">
      <t>モノ</t>
    </rPh>
    <phoneticPr fontId="4"/>
  </si>
  <si>
    <r>
      <t>下表の①については必ず記載すること。</t>
    </r>
    <r>
      <rPr>
        <sz val="11"/>
        <rFont val="ＭＳ ゴシック"/>
        <family val="3"/>
        <charset val="128"/>
      </rPr>
      <t>②③④⑤についてはいずれかを記載することで可。</t>
    </r>
    <rPh sb="0" eb="2">
      <t>カヒョウ</t>
    </rPh>
    <rPh sb="9" eb="10">
      <t>カナラ</t>
    </rPh>
    <rPh sb="11" eb="13">
      <t>キサイ</t>
    </rPh>
    <rPh sb="32" eb="34">
      <t>キサイ</t>
    </rPh>
    <rPh sb="39" eb="40">
      <t>カ</t>
    </rPh>
    <phoneticPr fontId="4"/>
  </si>
  <si>
    <t>注１）新たに事業を開始する場合は、利用定員の90％が(2)利用者数
　　　となります。</t>
    <rPh sb="0" eb="1">
      <t>チュウ</t>
    </rPh>
    <rPh sb="3" eb="4">
      <t>アラ</t>
    </rPh>
    <rPh sb="6" eb="8">
      <t>ジギョウ</t>
    </rPh>
    <rPh sb="9" eb="11">
      <t>カイシ</t>
    </rPh>
    <rPh sb="13" eb="15">
      <t>バアイ</t>
    </rPh>
    <rPh sb="17" eb="19">
      <t>リヨウ</t>
    </rPh>
    <rPh sb="19" eb="21">
      <t>テイイン</t>
    </rPh>
    <rPh sb="29" eb="32">
      <t>リヨウシャ</t>
    </rPh>
    <rPh sb="32" eb="33">
      <t>スウ</t>
    </rPh>
    <phoneticPr fontId="4"/>
  </si>
  <si>
    <t>注２）事業所全体のものと、共同生活住居ごとのものをそれぞれ作成
　　　してください。</t>
    <phoneticPr fontId="4"/>
  </si>
  <si>
    <t>該当の可否</t>
    <phoneticPr fontId="4"/>
  </si>
  <si>
    <t>7.5：1</t>
    <phoneticPr fontId="4"/>
  </si>
  <si>
    <t>包括
・
外部
・
日中</t>
    <phoneticPr fontId="4"/>
  </si>
  <si>
    <t>指定管理者制度適用</t>
    <phoneticPr fontId="4"/>
  </si>
  <si>
    <t>12：1</t>
    <phoneticPr fontId="4"/>
  </si>
  <si>
    <t>ピアサポート実施加算</t>
    <phoneticPr fontId="4"/>
  </si>
  <si>
    <t>20：1</t>
    <phoneticPr fontId="4"/>
  </si>
  <si>
    <t>30：1</t>
    <phoneticPr fontId="4"/>
  </si>
  <si>
    <t>障害者支援施設等感染症対策向上体制</t>
    <phoneticPr fontId="4"/>
  </si>
  <si>
    <t>中核的人材配置体制加算</t>
    <phoneticPr fontId="4"/>
  </si>
  <si>
    <t>高次脳機能障害者支援体制加算</t>
    <phoneticPr fontId="4"/>
  </si>
  <si>
    <t>職員欠如減算</t>
    <phoneticPr fontId="4"/>
  </si>
  <si>
    <t>視覚・聴覚言語障害者支援体制加算（Ⅰ）</t>
    <phoneticPr fontId="4"/>
  </si>
  <si>
    <t>サービス管理責任者欠如減算</t>
    <phoneticPr fontId="4"/>
  </si>
  <si>
    <t>視覚・聴覚言語障害者支援体制加算（Ⅱ）</t>
    <phoneticPr fontId="4"/>
  </si>
  <si>
    <t>身体拘束廃止未実施減算</t>
    <rPh sb="0" eb="2">
      <t>シンタイ</t>
    </rPh>
    <rPh sb="2" eb="4">
      <t>コウソク</t>
    </rPh>
    <rPh sb="4" eb="6">
      <t>ハイシ</t>
    </rPh>
    <rPh sb="6" eb="9">
      <t>ミジッシ</t>
    </rPh>
    <rPh sb="9" eb="11">
      <t>ゲンサン</t>
    </rPh>
    <phoneticPr fontId="4"/>
  </si>
  <si>
    <t>虐待防止措置未実施減算</t>
    <rPh sb="0" eb="2">
      <t>ギャクタイ</t>
    </rPh>
    <rPh sb="2" eb="4">
      <t>ボウシ</t>
    </rPh>
    <rPh sb="4" eb="6">
      <t>ソチ</t>
    </rPh>
    <rPh sb="6" eb="9">
      <t>ミジッシ</t>
    </rPh>
    <rPh sb="9" eb="11">
      <t>ゲンサン</t>
    </rPh>
    <phoneticPr fontId="4"/>
  </si>
  <si>
    <t>業務継続計画未策定減算</t>
    <rPh sb="0" eb="2">
      <t>ギョウム</t>
    </rPh>
    <rPh sb="2" eb="4">
      <t>ケイゾク</t>
    </rPh>
    <rPh sb="4" eb="6">
      <t>ケイカク</t>
    </rPh>
    <rPh sb="6" eb="7">
      <t>ミ</t>
    </rPh>
    <rPh sb="7" eb="9">
      <t>サクテイ</t>
    </rPh>
    <rPh sb="9" eb="11">
      <t>ゲンサン</t>
    </rPh>
    <phoneticPr fontId="4"/>
  </si>
  <si>
    <t>情報公表未報告減算</t>
    <rPh sb="0" eb="2">
      <t>ジョウホウ</t>
    </rPh>
    <rPh sb="2" eb="4">
      <t>コウヒョウ</t>
    </rPh>
    <rPh sb="4" eb="7">
      <t>ミホウコク</t>
    </rPh>
    <rPh sb="7" eb="9">
      <t>ゲンサン</t>
    </rPh>
    <phoneticPr fontId="4"/>
  </si>
  <si>
    <t>夜勤職員加配加算</t>
    <phoneticPr fontId="4"/>
  </si>
  <si>
    <t>個人単位で居宅介護等を利用する特例適用</t>
    <phoneticPr fontId="4"/>
  </si>
  <si>
    <t>人</t>
    <rPh sb="0" eb="1">
      <t>ヒト</t>
    </rPh>
    <phoneticPr fontId="4"/>
  </si>
  <si>
    <t>定員
（サテライト含まず）</t>
    <rPh sb="0" eb="2">
      <t>テイイン</t>
    </rPh>
    <rPh sb="9" eb="10">
      <t>フク</t>
    </rPh>
    <phoneticPr fontId="4"/>
  </si>
  <si>
    <t>処遇改善</t>
    <rPh sb="0" eb="2">
      <t>ショグウ</t>
    </rPh>
    <rPh sb="2" eb="4">
      <t>カイゼン</t>
    </rPh>
    <phoneticPr fontId="4"/>
  </si>
  <si>
    <t>選択してください</t>
  </si>
  <si>
    <r>
      <t>(9)-1　前年度又は前３月の期間における利用者（障害児を除く）の総数のうち、区分５以上である者、喀痰吸引等を必要とする者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66">
      <t>ジュウショウ</t>
    </rPh>
    <rPh sb="66" eb="71">
      <t>シンシンショウガイジ</t>
    </rPh>
    <rPh sb="71" eb="72">
      <t>オヨ</t>
    </rPh>
    <rPh sb="73" eb="76">
      <t>イリョウテキ</t>
    </rPh>
    <rPh sb="78" eb="79">
      <t>ジ</t>
    </rPh>
    <phoneticPr fontId="4"/>
  </si>
  <si>
    <r>
      <t>(9)-2　前年度又は前３月の期間における利用者（障害児を除く）の総数のうち、区分４以上である者、喀痰吸引等を必要とする者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の占める割合が５０％以上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71">
      <t>ジュウショウシンシンショウガイジ</t>
    </rPh>
    <rPh sb="71" eb="72">
      <t>オヨ</t>
    </rPh>
    <rPh sb="73" eb="76">
      <t>イリョウテキ</t>
    </rPh>
    <rPh sb="78" eb="79">
      <t>ジ</t>
    </rPh>
    <phoneticPr fontId="4"/>
  </si>
  <si>
    <r>
      <t>下表の①については必ず記載すること。</t>
    </r>
    <r>
      <rPr>
        <sz val="11"/>
        <rFont val="ＭＳ ゴシック"/>
        <family val="3"/>
        <charset val="128"/>
      </rPr>
      <t>②・③・④</t>
    </r>
    <r>
      <rPr>
        <sz val="11"/>
        <color rgb="FFFF0000"/>
        <rFont val="ＭＳ ゴシック"/>
        <family val="3"/>
        <charset val="128"/>
      </rPr>
      <t>・⑤・⑥</t>
    </r>
    <r>
      <rPr>
        <sz val="11"/>
        <rFont val="ＭＳ ゴシック"/>
        <family val="3"/>
        <charset val="128"/>
      </rPr>
      <t>についてはいずれかを記載することで可。</t>
    </r>
    <rPh sb="0" eb="2">
      <t>カヒョウ</t>
    </rPh>
    <rPh sb="9" eb="10">
      <t>カナラ</t>
    </rPh>
    <rPh sb="11" eb="13">
      <t>キサイ</t>
    </rPh>
    <rPh sb="37" eb="39">
      <t>キサイ</t>
    </rPh>
    <rPh sb="44" eb="45">
      <t>カ</t>
    </rPh>
    <phoneticPr fontId="4"/>
  </si>
  <si>
    <r>
      <rPr>
        <sz val="8"/>
        <color rgb="FFFF0000"/>
        <rFont val="ＭＳ ゴシック"/>
        <family val="3"/>
        <charset val="128"/>
      </rPr>
      <t>①のうち</t>
    </r>
    <r>
      <rPr>
        <sz val="8"/>
        <rFont val="ＭＳ ゴシック"/>
        <family val="3"/>
        <charset val="128"/>
      </rPr>
      <t>同行援護従業者養成研修（応用課程）修了者及び国立障害者リハビリテーションセンター視覚障害学科修了者等の総数</t>
    </r>
    <rPh sb="4" eb="8">
      <t>１５</t>
    </rPh>
    <rPh sb="8" eb="13">
      <t>ジュウギョウシャヨウセイ</t>
    </rPh>
    <rPh sb="13" eb="15">
      <t>ケンシュウ</t>
    </rPh>
    <rPh sb="16" eb="20">
      <t>オウヨウカテイ</t>
    </rPh>
    <rPh sb="21" eb="24">
      <t>シュウリョウシャ</t>
    </rPh>
    <rPh sb="24" eb="25">
      <t>オヨ</t>
    </rPh>
    <rPh sb="26" eb="28">
      <t>コクリツ</t>
    </rPh>
    <rPh sb="28" eb="31">
      <t>ショウガイシャ</t>
    </rPh>
    <rPh sb="44" eb="46">
      <t>シカク</t>
    </rPh>
    <rPh sb="46" eb="48">
      <t>ショウガイ</t>
    </rPh>
    <rPh sb="48" eb="50">
      <t>ガッカ</t>
    </rPh>
    <rPh sb="50" eb="54">
      <t>シュウリョウシャナド</t>
    </rPh>
    <rPh sb="55" eb="57">
      <t>ソウスウ</t>
    </rPh>
    <phoneticPr fontId="4"/>
  </si>
  <si>
    <t>①のうち盲ろう者向け通訳・介助員で、同行援護従業者の要件を満たしている者の総数</t>
    <rPh sb="4" eb="5">
      <t>モウ</t>
    </rPh>
    <rPh sb="7" eb="8">
      <t>シャ</t>
    </rPh>
    <rPh sb="8" eb="9">
      <t>ム</t>
    </rPh>
    <rPh sb="10" eb="12">
      <t>ツウヤク</t>
    </rPh>
    <rPh sb="13" eb="15">
      <t>カイジョ</t>
    </rPh>
    <rPh sb="15" eb="16">
      <t>イン</t>
    </rPh>
    <rPh sb="18" eb="20">
      <t>ドウコウ</t>
    </rPh>
    <rPh sb="20" eb="22">
      <t>エンゴ</t>
    </rPh>
    <rPh sb="22" eb="25">
      <t>ジュウギョウシャ</t>
    </rPh>
    <rPh sb="26" eb="28">
      <t>ヨウケン</t>
    </rPh>
    <rPh sb="29" eb="30">
      <t>ミ</t>
    </rPh>
    <rPh sb="35" eb="36">
      <t>モノ</t>
    </rPh>
    <rPh sb="37" eb="39">
      <t>ソウスウ</t>
    </rPh>
    <phoneticPr fontId="4"/>
  </si>
  <si>
    <t>①に占める⑥の割合が２０％以上</t>
    <phoneticPr fontId="4"/>
  </si>
  <si>
    <t>サービス提供責任者が行動援護計画等の作成及び利用者に対する交付の際、関係機関との連絡及び調整を行い、当該関係機関から利用者に関する必要な情報の提供を受けている。</t>
    <phoneticPr fontId="4"/>
  </si>
  <si>
    <t>すべてのサービス提供責任者ごとに研修計画を策定し、当該計画に従い、研修を実施又は実施を予定している。</t>
    <rPh sb="8" eb="13">
      <t>テイキョウセキニンモノ</t>
    </rPh>
    <phoneticPr fontId="4"/>
  </si>
  <si>
    <t>(2)-3</t>
    <phoneticPr fontId="4"/>
  </si>
  <si>
    <t>(6)行動援護従業者に関する要件について</t>
    <rPh sb="3" eb="5">
      <t>コウドウ</t>
    </rPh>
    <rPh sb="5" eb="7">
      <t>エンゴ</t>
    </rPh>
    <rPh sb="7" eb="10">
      <t>ジュウギョウシャ</t>
    </rPh>
    <rPh sb="11" eb="12">
      <t>カン</t>
    </rPh>
    <rPh sb="14" eb="16">
      <t>ヨウケン</t>
    </rPh>
    <phoneticPr fontId="4"/>
  </si>
  <si>
    <r>
      <t>(9)-1　前年度又は前３月の期間における利用者（障害児を除く）の総数のうち、区分５以上である者、喀痰吸引等を必要とする者及</t>
    </r>
    <r>
      <rPr>
        <sz val="11"/>
        <color rgb="FFFF0000"/>
        <rFont val="ＭＳ ゴシック"/>
        <family val="3"/>
        <charset val="128"/>
      </rPr>
      <t>び行動関連項目合計点数が１８点以上である者</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オヨ</t>
    </rPh>
    <rPh sb="63" eb="65">
      <t>コウドウ</t>
    </rPh>
    <rPh sb="65" eb="67">
      <t>カンレン</t>
    </rPh>
    <rPh sb="67" eb="69">
      <t>コウモク</t>
    </rPh>
    <rPh sb="69" eb="71">
      <t>ゴウケイ</t>
    </rPh>
    <rPh sb="71" eb="73">
      <t>テンスウ</t>
    </rPh>
    <rPh sb="76" eb="77">
      <t>テン</t>
    </rPh>
    <rPh sb="77" eb="79">
      <t>イジョウ</t>
    </rPh>
    <rPh sb="82" eb="83">
      <t>モノ</t>
    </rPh>
    <phoneticPr fontId="4"/>
  </si>
  <si>
    <t>居宅介護</t>
    <phoneticPr fontId="93"/>
  </si>
  <si>
    <t>特定事業所</t>
    <rPh sb="0" eb="2">
      <t>トクテイ</t>
    </rPh>
    <rPh sb="2" eb="5">
      <t>ジギョウショ</t>
    </rPh>
    <phoneticPr fontId="4"/>
  </si>
  <si>
    <t>　１．なし　　　２．Ⅰ　　　３．Ⅱ　　　４．Ⅲ　　　５．Ⅳ</t>
    <phoneticPr fontId="4"/>
  </si>
  <si>
    <t>　１．非該当　　　２．該当</t>
    <phoneticPr fontId="4"/>
  </si>
  <si>
    <t>身体拘束廃止未実施</t>
    <rPh sb="0" eb="2">
      <t>シンタイ</t>
    </rPh>
    <rPh sb="2" eb="4">
      <t>コウソク</t>
    </rPh>
    <rPh sb="4" eb="6">
      <t>ハイシ</t>
    </rPh>
    <rPh sb="6" eb="9">
      <t>ミジッシ</t>
    </rPh>
    <phoneticPr fontId="4"/>
  </si>
  <si>
    <t>　１．なし　　　　２．あり</t>
    <phoneticPr fontId="86"/>
  </si>
  <si>
    <t>虐待防止措置未実施</t>
    <rPh sb="0" eb="2">
      <t>ギャクタイ</t>
    </rPh>
    <rPh sb="2" eb="4">
      <t>ボウシ</t>
    </rPh>
    <rPh sb="4" eb="6">
      <t>ソチ</t>
    </rPh>
    <rPh sb="6" eb="7">
      <t>ミ</t>
    </rPh>
    <rPh sb="7" eb="9">
      <t>ジッシ</t>
    </rPh>
    <phoneticPr fontId="4"/>
  </si>
  <si>
    <t>　１．なし　　　　２．あり</t>
    <phoneticPr fontId="4"/>
  </si>
  <si>
    <t>情報公表未報告</t>
    <phoneticPr fontId="4"/>
  </si>
  <si>
    <t>　１．非該当　　　２．該当</t>
    <rPh sb="3" eb="6">
      <t>ヒガイトウ</t>
    </rPh>
    <rPh sb="11" eb="13">
      <t>ガイトウ</t>
    </rPh>
    <phoneticPr fontId="4"/>
  </si>
  <si>
    <t>重度訪問</t>
    <rPh sb="0" eb="2">
      <t>ジュウド</t>
    </rPh>
    <rPh sb="2" eb="4">
      <t>ホウモン</t>
    </rPh>
    <phoneticPr fontId="93"/>
  </si>
  <si>
    <t>　１．なし　　　２．Ⅰ　　　３．Ⅱ　　　４．Ⅲ</t>
    <phoneticPr fontId="4"/>
  </si>
  <si>
    <t>同行援護</t>
    <rPh sb="0" eb="2">
      <t>ドウコウ</t>
    </rPh>
    <rPh sb="2" eb="4">
      <t>エンゴ</t>
    </rPh>
    <phoneticPr fontId="93"/>
  </si>
  <si>
    <t>行動援護</t>
    <rPh sb="0" eb="4">
      <t>１３</t>
    </rPh>
    <phoneticPr fontId="93"/>
  </si>
  <si>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</si>
  <si>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</si>
  <si>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</si>
  <si>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</si>
  <si>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</si>
  <si>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生活介護</t>
    <rPh sb="0" eb="2">
      <t>セイカツ</t>
    </rPh>
    <rPh sb="2" eb="4">
      <t>カイゴ</t>
    </rPh>
    <phoneticPr fontId="86"/>
  </si>
  <si>
    <t>定員
名</t>
    <rPh sb="0" eb="2">
      <t>テイイン</t>
    </rPh>
    <rPh sb="8" eb="9">
      <t>メイ</t>
    </rPh>
    <phoneticPr fontId="4"/>
  </si>
  <si>
    <t xml:space="preserve">
４．81人以上
５．20人以下
６．21人以上30人以下
７．31人以上40人以下
８．41人以上50人以下
９．51人以上60人以下
10．61人以上70人以下
11．71人以上80人以下</t>
    <phoneticPr fontId="4"/>
  </si>
  <si>
    <t>４．81人以上
６．21人以上30人以下
７．31人以上40人以下
８．41人以上50人以下
９．51人以上60人以下
10．61人以上70人以下
11．71人以上80人以下
12．5人以下
13．6人以上10人以下
14．11人以上20人以下</t>
    <rPh sb="99" eb="100">
      <t>ニン</t>
    </rPh>
    <rPh sb="100" eb="102">
      <t>イカ</t>
    </rPh>
    <rPh sb="108" eb="109">
      <t>ニン</t>
    </rPh>
    <rPh sb="109" eb="111">
      <t>イジョウ</t>
    </rPh>
    <rPh sb="113" eb="114">
      <t>ニン</t>
    </rPh>
    <rPh sb="114" eb="116">
      <t>イカ</t>
    </rPh>
    <rPh sb="123" eb="124">
      <t>ニン</t>
    </rPh>
    <rPh sb="124" eb="126">
      <t>イジョウ</t>
    </rPh>
    <rPh sb="128" eb="129">
      <t>ニン</t>
    </rPh>
    <rPh sb="129" eb="131">
      <t>イカ</t>
    </rPh>
    <phoneticPr fontId="4"/>
  </si>
  <si>
    <t>１．Ⅱ型(1.7:1)
２．Ⅲ型(2:1)
３．Ⅳ型(2.5:1)
４．Ⅴ型(3:1)
５．Ⅵ型(3.5:1)
６．Ⅶ型(4:1)
７．Ⅷ型(4.5:1)
８．Ⅸ型(5:1)
９．Ⅹ型(5.5:1)
10．Ⅺ型(6:1)
11．Ⅰ型(1.5:1)</t>
    <rPh sb="125" eb="126">
      <t>ガタ</t>
    </rPh>
    <phoneticPr fontId="4"/>
  </si>
  <si>
    <t>　１．一般　    　２．小規模多機能</t>
    <rPh sb="3" eb="5">
      <t>イッパン</t>
    </rPh>
    <rPh sb="13" eb="16">
      <t>ショウキボ</t>
    </rPh>
    <rPh sb="16" eb="19">
      <t>タキノウ</t>
    </rPh>
    <phoneticPr fontId="4"/>
  </si>
  <si>
    <t>定員超過</t>
    <rPh sb="0" eb="2">
      <t>テイイン</t>
    </rPh>
    <rPh sb="2" eb="4">
      <t>チョウカ</t>
    </rPh>
    <phoneticPr fontId="4"/>
  </si>
  <si>
    <t xml:space="preserve">  １　なし　　　　　２　あり</t>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</si>
  <si>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</si>
  <si>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</si>
  <si>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　１．なし　　１．４時間未満　　２．４時間以上６時間未満</t>
    <phoneticPr fontId="4"/>
  </si>
  <si>
    <t>大規模事業所</t>
    <rPh sb="3" eb="6">
      <t>ジギョウショ</t>
    </rPh>
    <phoneticPr fontId="4"/>
  </si>
  <si>
    <t>　１．なし　      　５．定員81人以上</t>
    <rPh sb="15" eb="17">
      <t>テイイン</t>
    </rPh>
    <rPh sb="19" eb="20">
      <t>ニン</t>
    </rPh>
    <rPh sb="20" eb="22">
      <t>イジョウ</t>
    </rPh>
    <phoneticPr fontId="4"/>
  </si>
  <si>
    <t>身体拘束廃止未実施</t>
    <phoneticPr fontId="4"/>
  </si>
  <si>
    <t>　１．なし　２．あり（障害者支援施設以外）　３．あり（障害者支援施設）</t>
    <phoneticPr fontId="86"/>
  </si>
  <si>
    <t>業務継続計画未策定</t>
    <phoneticPr fontId="4"/>
  </si>
  <si>
    <t>人員配置体制</t>
    <rPh sb="0" eb="2">
      <t>ジンイン</t>
    </rPh>
    <rPh sb="2" eb="4">
      <t>ハイチ</t>
    </rPh>
    <rPh sb="4" eb="6">
      <t>タイセイ</t>
    </rPh>
    <phoneticPr fontId="4"/>
  </si>
  <si>
    <t>福祉専門職員配置等</t>
    <phoneticPr fontId="4"/>
  </si>
  <si>
    <t>　１．なし　　３．Ⅱ　　４．Ⅲ　　５．Ⅰ　　６．Ⅰ・Ⅲ　　７．Ⅱ・Ⅲ</t>
    <phoneticPr fontId="4"/>
  </si>
  <si>
    <t>常勤看護職員等配置</t>
    <rPh sb="0" eb="2">
      <t>ジョウキン</t>
    </rPh>
    <rPh sb="2" eb="4">
      <t>カンゴ</t>
    </rPh>
    <rPh sb="4" eb="6">
      <t>ショクイン</t>
    </rPh>
    <rPh sb="6" eb="7">
      <t>トウ</t>
    </rPh>
    <rPh sb="7" eb="9">
      <t>ハイチ</t>
    </rPh>
    <phoneticPr fontId="4"/>
  </si>
  <si>
    <t xml:space="preserve">  看護職員常勤換算員数（　　）</t>
    <rPh sb="6" eb="8">
      <t>ジョウキン</t>
    </rPh>
    <rPh sb="8" eb="10">
      <t>カンサン</t>
    </rPh>
    <rPh sb="10" eb="12">
      <t>インスウ</t>
    </rPh>
    <phoneticPr fontId="4"/>
  </si>
  <si>
    <t>視覚・聴覚等支援体制</t>
    <rPh sb="0" eb="2">
      <t>シカク</t>
    </rPh>
    <rPh sb="3" eb="5">
      <t>チョウカク</t>
    </rPh>
    <rPh sb="5" eb="6">
      <t>トウ</t>
    </rPh>
    <rPh sb="6" eb="8">
      <t>シエン</t>
    </rPh>
    <rPh sb="8" eb="10">
      <t>タイセイ</t>
    </rPh>
    <phoneticPr fontId="4"/>
  </si>
  <si>
    <t>　１．なし　 　  　２．Ⅱ　  　 　３．Ⅰ</t>
    <phoneticPr fontId="4"/>
  </si>
  <si>
    <t>重度障害者支援Ⅰ体制</t>
    <rPh sb="0" eb="2">
      <t>ジュウド</t>
    </rPh>
    <rPh sb="2" eb="5">
      <t>ショウガイシャ</t>
    </rPh>
    <rPh sb="5" eb="7">
      <t>シエン</t>
    </rPh>
    <rPh sb="8" eb="10">
      <t>タイセイ</t>
    </rPh>
    <phoneticPr fontId="4"/>
  </si>
  <si>
    <t xml:space="preserve">  １　なし　　　　　　　２　あり</t>
    <phoneticPr fontId="4"/>
  </si>
  <si>
    <t>重度障害者支援Ⅱ・Ⅲ体制</t>
    <rPh sb="0" eb="2">
      <t>ジュウド</t>
    </rPh>
    <rPh sb="2" eb="5">
      <t>ショウガイシャ</t>
    </rPh>
    <rPh sb="5" eb="7">
      <t>シエン</t>
    </rPh>
    <rPh sb="10" eb="12">
      <t>タイセイ</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</si>
  <si>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</si>
  <si>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</si>
  <si>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</si>
  <si>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　１．なし　  　 　３．Ⅰ　   　　４．Ⅱ</t>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</si>
  <si>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</si>
  <si>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</si>
  <si>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</si>
  <si>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 xml:space="preserve">  就労定着者数（　　）</t>
    <phoneticPr fontId="4"/>
  </si>
  <si>
    <t>原則日数の特例の届出</t>
    <rPh sb="0" eb="2">
      <t>ゲンソク</t>
    </rPh>
    <rPh sb="2" eb="4">
      <t>ニッスウ</t>
    </rPh>
    <rPh sb="5" eb="7">
      <t>トクレイ</t>
    </rPh>
    <rPh sb="8" eb="10">
      <t>トドケデ</t>
    </rPh>
    <phoneticPr fontId="4"/>
  </si>
  <si>
    <t xml:space="preserve">  １　なし　　　　　　　２　あり　</t>
    <phoneticPr fontId="4"/>
  </si>
  <si>
    <t>入浴支援体制</t>
    <rPh sb="0" eb="2">
      <t>ニュウヨク</t>
    </rPh>
    <rPh sb="2" eb="4">
      <t>シエン</t>
    </rPh>
    <rPh sb="4" eb="6">
      <t>タイセイ</t>
    </rPh>
    <phoneticPr fontId="86"/>
  </si>
  <si>
    <t>栄養改善体制</t>
    <rPh sb="0" eb="2">
      <t>エイヨウ</t>
    </rPh>
    <rPh sb="2" eb="4">
      <t>カイゼン</t>
    </rPh>
    <rPh sb="4" eb="6">
      <t>タイセイ</t>
    </rPh>
    <phoneticPr fontId="86"/>
  </si>
  <si>
    <t>中核的人材配置体制</t>
    <rPh sb="7" eb="9">
      <t>タイセイ</t>
    </rPh>
    <phoneticPr fontId="86"/>
  </si>
  <si>
    <t>高次脳機能障害者支援体制</t>
    <rPh sb="0" eb="2">
      <t>コウジ</t>
    </rPh>
    <rPh sb="2" eb="3">
      <t>ノウ</t>
    </rPh>
    <rPh sb="3" eb="5">
      <t>キノウ</t>
    </rPh>
    <rPh sb="5" eb="8">
      <t>ショウガイシャ</t>
    </rPh>
    <rPh sb="8" eb="10">
      <t>シエン</t>
    </rPh>
    <rPh sb="10" eb="12">
      <t>タイセイ</t>
    </rPh>
    <phoneticPr fontId="86"/>
  </si>
  <si>
    <t xml:space="preserve">                    指定管理者制度適用区分</t>
    <rPh sb="20" eb="22">
      <t>シテイ</t>
    </rPh>
    <rPh sb="22" eb="25">
      <t>カンリシャ</t>
    </rPh>
    <rPh sb="25" eb="27">
      <t>セイド</t>
    </rPh>
    <rPh sb="27" eb="29">
      <t>テキヨウ</t>
    </rPh>
    <rPh sb="29" eb="31">
      <t>クブン</t>
    </rPh>
    <phoneticPr fontId="4"/>
  </si>
  <si>
    <t>　１．非該当　   　　 　２．該当</t>
    <rPh sb="3" eb="6">
      <t>ヒガイトウ</t>
    </rPh>
    <rPh sb="16" eb="18">
      <t>ガイトウ</t>
    </rPh>
    <phoneticPr fontId="4"/>
  </si>
  <si>
    <t xml:space="preserve">                    共生型サービス対象区分</t>
    <rPh sb="20" eb="23">
      <t>キョウセイガタ</t>
    </rPh>
    <rPh sb="27" eb="29">
      <t>タイショウ</t>
    </rPh>
    <rPh sb="29" eb="31">
      <t>クブン</t>
    </rPh>
    <phoneticPr fontId="4"/>
  </si>
  <si>
    <t>　１．非該当　　 　　   ２．該当</t>
    <rPh sb="3" eb="6">
      <t>ヒガイトウ</t>
    </rPh>
    <rPh sb="16" eb="18">
      <t>ガイトウ</t>
    </rPh>
    <phoneticPr fontId="4"/>
  </si>
  <si>
    <t>１．21人以上40人以下
２．41人以上60人以下
３．61人以上80人以下
４．81人以上
５．20人以下</t>
    <rPh sb="4" eb="5">
      <t>ニン</t>
    </rPh>
    <rPh sb="5" eb="7">
      <t>イジョウ</t>
    </rPh>
    <rPh sb="55" eb="56">
      <t>ニン</t>
    </rPh>
    <rPh sb="56" eb="58">
      <t>イカ</t>
    </rPh>
    <phoneticPr fontId="4"/>
  </si>
  <si>
    <t>１．Ⅰ型(7.5:1)
２．Ⅱ型(10:1)</t>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</si>
  <si>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4" eb="35">
      <t>テン</t>
    </rPh>
    <rPh sb="35" eb="37">
      <t>ミマン</t>
    </rPh>
    <rPh sb="38" eb="40">
      <t>バアイ</t>
    </rPh>
    <rPh sb="71" eb="72">
      <t>テン</t>
    </rPh>
    <phoneticPr fontId="86"/>
  </si>
  <si>
    <t xml:space="preserve">  １　なし　　  　　２　あり</t>
    <phoneticPr fontId="4"/>
  </si>
  <si>
    <t>自己評価結果等未公表減算</t>
    <phoneticPr fontId="86"/>
  </si>
  <si>
    <t>１．なし　２．あり（障害者支援施設以外）　３．あり（障害者支援施設）</t>
    <phoneticPr fontId="86"/>
  </si>
  <si>
    <t>　１．なし　   　３．Ⅱ　   　４．Ⅲ　  　５．Ⅰ</t>
    <phoneticPr fontId="4"/>
  </si>
  <si>
    <t>　１．なし　   　２．Ⅱ　   　３．Ⅰ</t>
    <phoneticPr fontId="4"/>
  </si>
  <si>
    <t>重度者支援体制</t>
    <rPh sb="0" eb="2">
      <t>ジュウド</t>
    </rPh>
    <rPh sb="2" eb="3">
      <t>シャ</t>
    </rPh>
    <rPh sb="3" eb="5">
      <t>シエン</t>
    </rPh>
    <rPh sb="5" eb="7">
      <t>タイセイ</t>
    </rPh>
    <phoneticPr fontId="4"/>
  </si>
  <si>
    <t>　１．なし　   　２．Ⅰ　   　３．Ⅱ</t>
    <phoneticPr fontId="4"/>
  </si>
  <si>
    <t>　　就労定着者数（　　）</t>
    <phoneticPr fontId="4"/>
  </si>
  <si>
    <t>賃金向上達成指導員配置</t>
    <rPh sb="0" eb="2">
      <t>チンギン</t>
    </rPh>
    <rPh sb="2" eb="4">
      <t>コウジョウ</t>
    </rPh>
    <rPh sb="4" eb="6">
      <t>タッセイ</t>
    </rPh>
    <rPh sb="6" eb="9">
      <t>シドウイン</t>
    </rPh>
    <rPh sb="9" eb="11">
      <t>ハイチ</t>
    </rPh>
    <phoneticPr fontId="4"/>
  </si>
  <si>
    <t>　１．なし　   　３．Ⅰ　   　４．Ⅱ</t>
    <phoneticPr fontId="4"/>
  </si>
  <si>
    <t>社会生活支援</t>
    <phoneticPr fontId="4"/>
  </si>
  <si>
    <t>　１．なし　 　２．減額（　　　　円）　 　３．免除</t>
    <rPh sb="10" eb="12">
      <t>ゲンガク</t>
    </rPh>
    <rPh sb="17" eb="18">
      <t>エン</t>
    </rPh>
    <rPh sb="24" eb="26">
      <t>メンジョ</t>
    </rPh>
    <phoneticPr fontId="4"/>
  </si>
  <si>
    <t>　　　　　　　　　　指定管理者制度適用区分</t>
    <rPh sb="10" eb="12">
      <t>シテイ</t>
    </rPh>
    <rPh sb="12" eb="15">
      <t>カンリシャ</t>
    </rPh>
    <rPh sb="15" eb="17">
      <t>セイド</t>
    </rPh>
    <rPh sb="17" eb="19">
      <t>テキヨウ</t>
    </rPh>
    <rPh sb="19" eb="21">
      <t>クブン</t>
    </rPh>
    <phoneticPr fontId="4"/>
  </si>
  <si>
    <t>　１．非該当　    　２．該当</t>
    <rPh sb="3" eb="6">
      <t>ヒガイトウ</t>
    </rPh>
    <rPh sb="14" eb="16">
      <t>ガイトウ</t>
    </rPh>
    <phoneticPr fontId="4"/>
  </si>
  <si>
    <t>　１　非該当　　　　２　該当</t>
    <rPh sb="3" eb="6">
      <t>ヒガイトウ</t>
    </rPh>
    <rPh sb="12" eb="14">
      <t>ガイトウ</t>
    </rPh>
    <phoneticPr fontId="4"/>
  </si>
  <si>
    <t>就労継続支援
Ｂ型</t>
    <rPh sb="0" eb="2">
      <t>シュウロウ</t>
    </rPh>
    <rPh sb="2" eb="4">
      <t>ケイゾク</t>
    </rPh>
    <rPh sb="4" eb="6">
      <t>シエン</t>
    </rPh>
    <rPh sb="8" eb="9">
      <t>ガタ</t>
    </rPh>
    <phoneticPr fontId="4"/>
  </si>
  <si>
    <t>定員
名</t>
    <rPh sb="0" eb="2">
      <t>テイイン</t>
    </rPh>
    <rPh sb="9" eb="10">
      <t>メイ</t>
    </rPh>
    <phoneticPr fontId="4"/>
  </si>
  <si>
    <t>１．Ⅱ型(7.5:1)
２．Ⅲ型(10:1)
３．Ⅰ型(6:1)</t>
    <phoneticPr fontId="4"/>
  </si>
  <si>
    <r>
      <t xml:space="preserve">　１．平均工賃月額が４万５千円以上
　２．平均工賃月額が３万５千円以上４万５千円未満
</t>
    </r>
    <r>
      <rPr>
        <strike/>
        <sz val="12"/>
        <color theme="1"/>
        <rFont val="ＭＳ ゴシック"/>
        <family val="3"/>
        <charset val="128"/>
      </rPr>
      <t xml:space="preserve">
</t>
    </r>
    <r>
      <rPr>
        <sz val="12"/>
        <color theme="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10．なし（生産活動等への支援実施対象）</t>
    </r>
    <rPh sb="32" eb="33">
      <t>セン</t>
    </rPh>
    <rPh sb="130" eb="131">
      <t>セン</t>
    </rPh>
    <rPh sb="131" eb="132">
      <t>エン</t>
    </rPh>
    <rPh sb="152" eb="153">
      <t>マン</t>
    </rPh>
    <rPh sb="159" eb="160">
      <t>セン</t>
    </rPh>
    <rPh sb="208" eb="209">
      <t>トウ</t>
    </rPh>
    <rPh sb="215" eb="217">
      <t>タイショウ</t>
    </rPh>
    <phoneticPr fontId="86"/>
  </si>
  <si>
    <t>　１．なし　   　　３．Ⅱ　 　  　４．Ⅲ　   　　５．Ⅰ</t>
    <phoneticPr fontId="4"/>
  </si>
  <si>
    <t>　１．なし　   　　２．Ⅱ　　　   ３．Ⅰ</t>
    <phoneticPr fontId="4"/>
  </si>
  <si>
    <t>　１．なし　  　 　２．Ⅰ　　   　３．Ⅱ</t>
    <phoneticPr fontId="4"/>
  </si>
  <si>
    <t>　就労定着者数（　　）</t>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</si>
  <si>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</si>
  <si>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86"/>
  </si>
  <si>
    <t>　１．なし　  　 　３．Ⅰ　 　  　４．Ⅱ</t>
    <phoneticPr fontId="4"/>
  </si>
  <si>
    <t>ピアサポート実施加算</t>
    <rPh sb="6" eb="8">
      <t>ジッシ</t>
    </rPh>
    <rPh sb="8" eb="10">
      <t>カサン</t>
    </rPh>
    <phoneticPr fontId="86"/>
  </si>
  <si>
    <t>１．一般型　　
２．養成型</t>
    <rPh sb="11" eb="13">
      <t>ヨウセイ</t>
    </rPh>
    <rPh sb="13" eb="14">
      <t>ガタ</t>
    </rPh>
    <phoneticPr fontId="4"/>
  </si>
  <si>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</si>
  <si>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　１．なし　   　３．Ⅱ　   　４．Ⅲ　   　５．Ⅰ</t>
    <phoneticPr fontId="4"/>
  </si>
  <si>
    <t>就労支援関係研修修了</t>
    <rPh sb="0" eb="2">
      <t>シュウロウ</t>
    </rPh>
    <rPh sb="2" eb="4">
      <t>シエン</t>
    </rPh>
    <rPh sb="4" eb="6">
      <t>カンケイ</t>
    </rPh>
    <rPh sb="6" eb="8">
      <t>ケンシュウ</t>
    </rPh>
    <rPh sb="8" eb="10">
      <t>シュウリョウ</t>
    </rPh>
    <phoneticPr fontId="4"/>
  </si>
  <si>
    <t>精神障害者退院支援施設</t>
    <rPh sb="0" eb="5">
      <t>セイシン</t>
    </rPh>
    <rPh sb="5" eb="7">
      <t>タイイン</t>
    </rPh>
    <rPh sb="7" eb="9">
      <t>シエン</t>
    </rPh>
    <rPh sb="9" eb="11">
      <t>シセツ</t>
    </rPh>
    <phoneticPr fontId="4"/>
  </si>
  <si>
    <t>　１．なし　   　２．宿直体制　   　３．夜勤体制</t>
    <phoneticPr fontId="4"/>
  </si>
  <si>
    <t>移行準備支援体制</t>
    <rPh sb="0" eb="2">
      <t>イコウ</t>
    </rPh>
    <rPh sb="2" eb="4">
      <t>ジュンビ</t>
    </rPh>
    <rPh sb="4" eb="6">
      <t>シエン</t>
    </rPh>
    <rPh sb="6" eb="8">
      <t>タイセイ</t>
    </rPh>
    <phoneticPr fontId="4"/>
  </si>
  <si>
    <t>就労定着支援利用者数</t>
    <phoneticPr fontId="4"/>
  </si>
  <si>
    <t xml:space="preserve">
　　１．利用者数が20人以下　
　　２．利用者数が21人以上40人以下
　　３．利用者数が41人以上</t>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</si>
  <si>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</si>
  <si>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86"/>
  </si>
  <si>
    <t>支援体制構築未実施</t>
    <rPh sb="0" eb="2">
      <t>シエン</t>
    </rPh>
    <rPh sb="2" eb="4">
      <t>タイセイ</t>
    </rPh>
    <rPh sb="4" eb="6">
      <t>コウチク</t>
    </rPh>
    <rPh sb="6" eb="7">
      <t>ミ</t>
    </rPh>
    <rPh sb="7" eb="9">
      <t>ジッシ</t>
    </rPh>
    <phoneticPr fontId="86"/>
  </si>
  <si>
    <t>就労定着実績</t>
    <phoneticPr fontId="4"/>
  </si>
  <si>
    <t>職場適応援助者養成研修修了者配置体制</t>
    <rPh sb="16" eb="18">
      <t>タイセイ</t>
    </rPh>
    <phoneticPr fontId="4"/>
  </si>
  <si>
    <t>施設区分</t>
    <phoneticPr fontId="4"/>
  </si>
  <si>
    <t xml:space="preserve">
１．機能訓練　
２．生活訓練　
３．生活訓練(宿泊型)
</t>
    <phoneticPr fontId="4"/>
  </si>
  <si>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</si>
  <si>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　１．なし　    　３．Ⅱ　    　４．Ⅲ　    　５．Ⅰ</t>
    <phoneticPr fontId="4"/>
  </si>
  <si>
    <t>　１．なし　    　２．Ⅱ　    　３．Ⅰ</t>
    <phoneticPr fontId="4"/>
  </si>
  <si>
    <t>地域移行支援体制強化</t>
    <rPh sb="0" eb="2">
      <t>チイキ</t>
    </rPh>
    <rPh sb="2" eb="4">
      <t>イコウ</t>
    </rPh>
    <rPh sb="4" eb="6">
      <t>シエン</t>
    </rPh>
    <rPh sb="6" eb="8">
      <t>タイセイ</t>
    </rPh>
    <rPh sb="8" eb="10">
      <t>キョウカ</t>
    </rPh>
    <phoneticPr fontId="4"/>
  </si>
  <si>
    <t>短期滞在</t>
    <rPh sb="0" eb="2">
      <t>タンキ</t>
    </rPh>
    <rPh sb="2" eb="4">
      <t>タイザイ</t>
    </rPh>
    <phoneticPr fontId="4"/>
  </si>
  <si>
    <t>　１．なし　    　２．宿直体制　    　３．夜勤体制</t>
    <rPh sb="13" eb="15">
      <t>シュクチョク</t>
    </rPh>
    <rPh sb="15" eb="17">
      <t>タイセイ</t>
    </rPh>
    <rPh sb="25" eb="27">
      <t>ヤキン</t>
    </rPh>
    <rPh sb="27" eb="29">
      <t>タイセイ</t>
    </rPh>
    <phoneticPr fontId="4"/>
  </si>
  <si>
    <t>　１．なし　    　２．宿直体制　    　３．夜勤体制</t>
    <phoneticPr fontId="4"/>
  </si>
  <si>
    <t>通勤者生活支援</t>
    <rPh sb="0" eb="3">
      <t>ツウキンシャ</t>
    </rPh>
    <rPh sb="3" eb="5">
      <t>セイカツ</t>
    </rPh>
    <rPh sb="5" eb="7">
      <t>シエン</t>
    </rPh>
    <phoneticPr fontId="4"/>
  </si>
  <si>
    <t>地域生活移行個別支援</t>
    <rPh sb="0" eb="2">
      <t>チイキ</t>
    </rPh>
    <rPh sb="2" eb="4">
      <t>セイカツ</t>
    </rPh>
    <rPh sb="4" eb="6">
      <t>イコウ</t>
    </rPh>
    <rPh sb="6" eb="8">
      <t>コベツ</t>
    </rPh>
    <rPh sb="8" eb="10">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</si>
  <si>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</si>
  <si>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</si>
  <si>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</si>
  <si>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　１．なし　    　３．Ⅰ　    　４．Ⅱ</t>
    <phoneticPr fontId="4"/>
  </si>
  <si>
    <t>　１．非該当　  　　  　２．該当</t>
    <rPh sb="3" eb="6">
      <t>ヒガイトウ</t>
    </rPh>
    <rPh sb="16" eb="18">
      <t>ガイトウ</t>
    </rPh>
    <phoneticPr fontId="4"/>
  </si>
  <si>
    <t xml:space="preserve">  １．非該当　  　　    ２．該当</t>
    <rPh sb="4" eb="7">
      <t>ヒガイトウ</t>
    </rPh>
    <rPh sb="18" eb="20">
      <t>ガイトウ</t>
    </rPh>
    <phoneticPr fontId="4"/>
  </si>
  <si>
    <t>地域移行支援</t>
    <rPh sb="0" eb="2">
      <t>チイキ</t>
    </rPh>
    <rPh sb="2" eb="4">
      <t>イコウ</t>
    </rPh>
    <rPh sb="4" eb="6">
      <t>シエン</t>
    </rPh>
    <phoneticPr fontId="4"/>
  </si>
  <si>
    <t>　１．Ⅱ　   　２．Ⅲ　   　３．Ⅰ</t>
    <phoneticPr fontId="4"/>
  </si>
  <si>
    <t>　１．なし　     　２．あり</t>
    <phoneticPr fontId="4"/>
  </si>
  <si>
    <t>居住支援連携体制</t>
    <phoneticPr fontId="86"/>
  </si>
  <si>
    <t>　１．非該当　   　２．該当</t>
    <rPh sb="3" eb="6">
      <t>ヒガイトウ</t>
    </rPh>
    <rPh sb="13" eb="15">
      <t>ガイトウ</t>
    </rPh>
    <phoneticPr fontId="4"/>
  </si>
  <si>
    <t>ピアサポート体制</t>
    <phoneticPr fontId="86"/>
  </si>
  <si>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86"/>
  </si>
  <si>
    <t>地域定着支援</t>
    <rPh sb="0" eb="2">
      <t>チイキ</t>
    </rPh>
    <rPh sb="2" eb="4">
      <t>テイチャク</t>
    </rPh>
    <rPh sb="4" eb="6">
      <t>シエン</t>
    </rPh>
    <phoneticPr fontId="4"/>
  </si>
  <si>
    <t>　１．非該当　　   ２．該当</t>
    <rPh sb="3" eb="6">
      <t>ヒガイトウ</t>
    </rPh>
    <rPh sb="13" eb="15">
      <t>ガイトウ</t>
    </rPh>
    <phoneticPr fontId="4"/>
  </si>
  <si>
    <t>当該事業所の
地域区分</t>
    <rPh sb="0" eb="2">
      <t>トウガイ</t>
    </rPh>
    <rPh sb="2" eb="5">
      <t>ジギョウショ</t>
    </rPh>
    <rPh sb="7" eb="9">
      <t>チイキ</t>
    </rPh>
    <rPh sb="9" eb="11">
      <t>クブン</t>
    </rPh>
    <phoneticPr fontId="4"/>
  </si>
  <si>
    <t>施設区分
・サービス費</t>
    <phoneticPr fontId="4"/>
  </si>
  <si>
    <t>定員
名</t>
    <rPh sb="0" eb="2">
      <t>テイイン</t>
    </rPh>
    <rPh sb="7" eb="8">
      <t>メイ</t>
    </rPh>
    <phoneticPr fontId="4"/>
  </si>
  <si>
    <t>１．福祉型
２．医療型　　
３．福祉型（強化）</t>
    <phoneticPr fontId="4"/>
  </si>
  <si>
    <t xml:space="preserve">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phoneticPr fontId="4"/>
  </si>
  <si>
    <t>定員超過</t>
    <phoneticPr fontId="4"/>
  </si>
  <si>
    <t xml:space="preserve"> １　なし　　　　　２　あり</t>
    <phoneticPr fontId="4"/>
  </si>
  <si>
    <t>職員欠如</t>
    <phoneticPr fontId="4"/>
  </si>
  <si>
    <t>大規模減算</t>
    <rPh sb="0" eb="3">
      <t>ダイキボ</t>
    </rPh>
    <rPh sb="3" eb="5">
      <t>ゲンザン</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</si>
  <si>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</si>
  <si>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</si>
  <si>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</si>
  <si>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 xml:space="preserve"> １．なし　　２．その他栄養士　　３．常勤栄養士　　４．常勤管理栄養士</t>
    <rPh sb="11" eb="12">
      <t>タ</t>
    </rPh>
    <rPh sb="12" eb="15">
      <t>エイヨウシ</t>
    </rPh>
    <rPh sb="19" eb="21">
      <t>ジョウキン</t>
    </rPh>
    <rPh sb="21" eb="24">
      <t>エイヨウシ</t>
    </rPh>
    <rPh sb="28" eb="30">
      <t>ジョウキン</t>
    </rPh>
    <rPh sb="30" eb="32">
      <t>カンリ</t>
    </rPh>
    <rPh sb="32" eb="35">
      <t>エイヨウシ</t>
    </rPh>
    <phoneticPr fontId="4"/>
  </si>
  <si>
    <t>日中活動支援体制</t>
    <rPh sb="0" eb="2">
      <t>ニッチュウ</t>
    </rPh>
    <rPh sb="2" eb="4">
      <t>カツドウ</t>
    </rPh>
    <rPh sb="4" eb="6">
      <t>シエン</t>
    </rPh>
    <rPh sb="6" eb="8">
      <t>タイセイ</t>
    </rPh>
    <phoneticPr fontId="4"/>
  </si>
  <si>
    <t>　　　　　　　　　　　　　　　　　　指定管理者制度適用区分</t>
    <rPh sb="18" eb="20">
      <t>シテイ</t>
    </rPh>
    <rPh sb="20" eb="23">
      <t>カンリシャ</t>
    </rPh>
    <rPh sb="23" eb="25">
      <t>セイド</t>
    </rPh>
    <rPh sb="25" eb="27">
      <t>テキヨウ</t>
    </rPh>
    <rPh sb="27" eb="29">
      <t>クブン</t>
    </rPh>
    <phoneticPr fontId="4"/>
  </si>
  <si>
    <t>　　　　　　　　　　　　　　　　　　共生型サービス対象区分</t>
    <rPh sb="18" eb="21">
      <t>キョウセイガタ</t>
    </rPh>
    <rPh sb="25" eb="27">
      <t>タイショウ</t>
    </rPh>
    <rPh sb="27" eb="29">
      <t>クブン</t>
    </rPh>
    <phoneticPr fontId="4"/>
  </si>
  <si>
    <t>　１．なし　  　２．Ⅰ  　　３．Ⅱ</t>
    <phoneticPr fontId="4"/>
  </si>
  <si>
    <t>１．40人以下
４．81人以上
５．41人以上50人以下
６．51人以上60人以下
７．61人以上70人以下
８．71人以上80人以下</t>
    <phoneticPr fontId="4"/>
  </si>
  <si>
    <t>栄養士配置減算対象</t>
    <rPh sb="0" eb="2">
      <t>エイヨウ</t>
    </rPh>
    <rPh sb="2" eb="3">
      <t>シ</t>
    </rPh>
    <rPh sb="3" eb="5">
      <t>ハイチ</t>
    </rPh>
    <rPh sb="5" eb="7">
      <t>ゲンサン</t>
    </rPh>
    <rPh sb="7" eb="9">
      <t>タイショウ</t>
    </rPh>
    <phoneticPr fontId="4"/>
  </si>
  <si>
    <t xml:space="preserve"> １．なし　 　２．非常勤栄養士　 　３．栄養士未配置</t>
    <rPh sb="10" eb="13">
      <t>ヒジョウキン</t>
    </rPh>
    <rPh sb="13" eb="16">
      <t>エイヨウシ</t>
    </rPh>
    <rPh sb="21" eb="24">
      <t>エイヨウシ</t>
    </rPh>
    <rPh sb="24" eb="25">
      <t>ミ</t>
    </rPh>
    <rPh sb="25" eb="27">
      <t>ハイチ</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</si>
  <si>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</si>
  <si>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</si>
  <si>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 xml:space="preserve"> １．なし　  　２．Ⅱ　  　３．Ⅰ</t>
    <phoneticPr fontId="4"/>
  </si>
  <si>
    <t>夜間看護体制</t>
    <rPh sb="0" eb="2">
      <t>ヤカン</t>
    </rPh>
    <rPh sb="2" eb="4">
      <t>カンゴ</t>
    </rPh>
    <rPh sb="4" eb="6">
      <t>タイセイ</t>
    </rPh>
    <phoneticPr fontId="4"/>
  </si>
  <si>
    <t xml:space="preserve"> 看護職員配置数（　　）</t>
    <rPh sb="1" eb="3">
      <t>カンゴ</t>
    </rPh>
    <rPh sb="3" eb="5">
      <t>ショクイン</t>
    </rPh>
    <rPh sb="5" eb="7">
      <t>ハイチ</t>
    </rPh>
    <rPh sb="7" eb="8">
      <t>スウ</t>
    </rPh>
    <phoneticPr fontId="4"/>
  </si>
  <si>
    <t>口腔衛生管理体制</t>
    <phoneticPr fontId="86"/>
  </si>
  <si>
    <t>地域移行支援体制</t>
    <phoneticPr fontId="86"/>
  </si>
  <si>
    <t>地域移行支援体制（定員減少数）</t>
    <rPh sb="9" eb="11">
      <t>テイイン</t>
    </rPh>
    <rPh sb="11" eb="13">
      <t>ゲンショウ</t>
    </rPh>
    <rPh sb="13" eb="14">
      <t>スウ</t>
    </rPh>
    <phoneticPr fontId="4"/>
  </si>
  <si>
    <t xml:space="preserve"> 定員減少数（　　）</t>
    <rPh sb="1" eb="5">
      <t>テイインゲンショウ</t>
    </rPh>
    <phoneticPr fontId="4"/>
  </si>
  <si>
    <t>障害者支援施設等感染対策向上体制</t>
    <rPh sb="14" eb="16">
      <t>タイセイ</t>
    </rPh>
    <phoneticPr fontId="86"/>
  </si>
  <si>
    <t xml:space="preserve">  １．なし　  　２．Ⅰ　 　 ３．Ⅱ　  　４．Ⅰ・Ⅱ</t>
    <phoneticPr fontId="86"/>
  </si>
  <si>
    <t xml:space="preserve">                                    指定管理者制度適用区分</t>
    <rPh sb="36" eb="38">
      <t>シテイ</t>
    </rPh>
    <rPh sb="38" eb="41">
      <t>カンリシャ</t>
    </rPh>
    <rPh sb="41" eb="43">
      <t>セイド</t>
    </rPh>
    <rPh sb="43" eb="45">
      <t>テキヨウ</t>
    </rPh>
    <rPh sb="45" eb="47">
      <t>クブン</t>
    </rPh>
    <phoneticPr fontId="4"/>
  </si>
  <si>
    <t>定員
名</t>
    <rPh sb="0" eb="2">
      <t>テイイン</t>
    </rPh>
    <rPh sb="6" eb="7">
      <t>メイ</t>
    </rPh>
    <phoneticPr fontId="4"/>
  </si>
  <si>
    <t>１．40人以下
２．41人以上60人以下
３．61人以上80人以下
４．81人以上</t>
    <phoneticPr fontId="4"/>
  </si>
  <si>
    <t>１．Ⅰ型
２．Ⅱ型
３．Ⅲ型
４．Ⅳ型
５．Ⅴ型</t>
    <phoneticPr fontId="4"/>
  </si>
  <si>
    <t>特例対象（※5）</t>
    <rPh sb="0" eb="2">
      <t>トクレイ</t>
    </rPh>
    <rPh sb="2" eb="4">
      <t>タイショウ</t>
    </rPh>
    <phoneticPr fontId="4"/>
  </si>
  <si>
    <t>福祉専門職員配置等</t>
    <rPh sb="8" eb="9">
      <t>トウ</t>
    </rPh>
    <phoneticPr fontId="4"/>
  </si>
  <si>
    <t>　１．なし　　　　３．Ⅱ　　　　４．Ⅲ　　　　５．Ⅰ</t>
    <phoneticPr fontId="4"/>
  </si>
  <si>
    <t xml:space="preserve">            指定管理者制度適用区分</t>
    <rPh sb="12" eb="14">
      <t>シテイ</t>
    </rPh>
    <rPh sb="14" eb="17">
      <t>カンリシャ</t>
    </rPh>
    <rPh sb="17" eb="19">
      <t>セイド</t>
    </rPh>
    <rPh sb="19" eb="21">
      <t>テキヨウ</t>
    </rPh>
    <rPh sb="21" eb="23">
      <t>クブン</t>
    </rPh>
    <phoneticPr fontId="4"/>
  </si>
  <si>
    <t>　１．非該当　　　　２．該当</t>
    <rPh sb="3" eb="6">
      <t>ヒガイトウ</t>
    </rPh>
    <rPh sb="12" eb="14">
      <t>ガイトウ</t>
    </rPh>
    <phoneticPr fontId="4"/>
  </si>
  <si>
    <t xml:space="preserve"> </t>
    <phoneticPr fontId="4"/>
  </si>
  <si>
    <t>１．30:1未満
２．30:1以上</t>
    <phoneticPr fontId="4"/>
  </si>
  <si>
    <t>別紙1（共同生活援助）</t>
    <rPh sb="0" eb="2">
      <t>ベッシ</t>
    </rPh>
    <rPh sb="4" eb="10">
      <t>キョウドウセイカツエンジョ</t>
    </rPh>
    <phoneticPr fontId="4"/>
  </si>
  <si>
    <t>訓練等給付費等の算定に係る体制等状況一覧表</t>
    <rPh sb="0" eb="3">
      <t>クンレントウ</t>
    </rPh>
    <rPh sb="3" eb="6">
      <t>キュウフヒ</t>
    </rPh>
    <rPh sb="6" eb="7">
      <t>トウ</t>
    </rPh>
    <rPh sb="8" eb="10">
      <t>サンテイ</t>
    </rPh>
    <rPh sb="11" eb="12">
      <t>カカ</t>
    </rPh>
    <rPh sb="13" eb="15">
      <t>タイセイ</t>
    </rPh>
    <rPh sb="15" eb="16">
      <t>トウ</t>
    </rPh>
    <rPh sb="16" eb="18">
      <t>ジョウキョウ</t>
    </rPh>
    <rPh sb="18" eb="20">
      <t>イチラン</t>
    </rPh>
    <rPh sb="20" eb="21">
      <t>ヒョウ</t>
    </rPh>
    <phoneticPr fontId="4"/>
  </si>
  <si>
    <t>　　　別紙１（その１・訪問系）</t>
    <rPh sb="11" eb="13">
      <t>ホウモン</t>
    </rPh>
    <rPh sb="13" eb="14">
      <t>ケイ</t>
    </rPh>
    <phoneticPr fontId="4"/>
  </si>
  <si>
    <t>別紙１（その２・通所系）</t>
    <rPh sb="8" eb="10">
      <t>ツウショ</t>
    </rPh>
    <rPh sb="10" eb="11">
      <t>ケイ</t>
    </rPh>
    <phoneticPr fontId="4"/>
  </si>
  <si>
    <t>別紙１（その３・相談系）</t>
    <rPh sb="8" eb="10">
      <t>ソウダン</t>
    </rPh>
    <rPh sb="10" eb="11">
      <t>ケイ</t>
    </rPh>
    <phoneticPr fontId="4"/>
  </si>
  <si>
    <t>別紙１（その４・居住系）</t>
    <rPh sb="8" eb="10">
      <t>キョジュウ</t>
    </rPh>
    <rPh sb="10" eb="11">
      <t>ケイ</t>
    </rPh>
    <phoneticPr fontId="4"/>
  </si>
  <si>
    <t>別紙1（その1）　（一覧表・訪問系）</t>
    <rPh sb="0" eb="2">
      <t>ベッシ</t>
    </rPh>
    <rPh sb="10" eb="12">
      <t>イチラン</t>
    </rPh>
    <rPh sb="12" eb="13">
      <t>ヒョウ</t>
    </rPh>
    <rPh sb="14" eb="16">
      <t>ホウモン</t>
    </rPh>
    <rPh sb="16" eb="17">
      <t>ケイ</t>
    </rPh>
    <phoneticPr fontId="4"/>
  </si>
  <si>
    <t>別紙1（その2）　（一覧表・通所系）</t>
    <rPh sb="0" eb="2">
      <t>ベッシ</t>
    </rPh>
    <rPh sb="10" eb="12">
      <t>イチラン</t>
    </rPh>
    <rPh sb="12" eb="13">
      <t>ヒョウ</t>
    </rPh>
    <rPh sb="14" eb="16">
      <t>ツウショ</t>
    </rPh>
    <rPh sb="16" eb="17">
      <t>ケイ</t>
    </rPh>
    <phoneticPr fontId="4"/>
  </si>
  <si>
    <t>別紙1（その3）　（一覧表・相談系）</t>
    <rPh sb="0" eb="2">
      <t>ベッシ</t>
    </rPh>
    <rPh sb="10" eb="12">
      <t>イチラン</t>
    </rPh>
    <rPh sb="12" eb="13">
      <t>ヒョウ</t>
    </rPh>
    <rPh sb="14" eb="16">
      <t>ソウダン</t>
    </rPh>
    <rPh sb="16" eb="17">
      <t>ケイ</t>
    </rPh>
    <phoneticPr fontId="4"/>
  </si>
  <si>
    <t>別紙1（その5）　（一覧表・GH）</t>
    <rPh sb="0" eb="2">
      <t>ベッシ</t>
    </rPh>
    <rPh sb="10" eb="12">
      <t>イチラン</t>
    </rPh>
    <rPh sb="12" eb="13">
      <t>ヒョウ</t>
    </rPh>
    <phoneticPr fontId="4"/>
  </si>
  <si>
    <t>別紙1（その4）　（一覧表・居住系（GH以外））</t>
    <rPh sb="0" eb="2">
      <t>ベッシ</t>
    </rPh>
    <rPh sb="10" eb="12">
      <t>イチラン</t>
    </rPh>
    <rPh sb="12" eb="13">
      <t>ヒョウ</t>
    </rPh>
    <rPh sb="14" eb="16">
      <t>キョジュウ</t>
    </rPh>
    <rPh sb="16" eb="17">
      <t>ケイ</t>
    </rPh>
    <rPh sb="20" eb="22">
      <t>イガイ</t>
    </rPh>
    <phoneticPr fontId="4"/>
  </si>
  <si>
    <t>別紙58（退去後ピアサポート実施加算）</t>
    <rPh sb="0" eb="2">
      <t>ベッシ</t>
    </rPh>
    <rPh sb="5" eb="7">
      <t>タイキョ</t>
    </rPh>
    <rPh sb="7" eb="8">
      <t>ゴ</t>
    </rPh>
    <rPh sb="14" eb="16">
      <t>ジッシ</t>
    </rPh>
    <rPh sb="16" eb="18">
      <t>カサン</t>
    </rPh>
    <phoneticPr fontId="4"/>
  </si>
  <si>
    <t>別紙59（高次脳機能障害者支援体制加算）</t>
    <rPh sb="0" eb="2">
      <t>ベッシ</t>
    </rPh>
    <phoneticPr fontId="4"/>
  </si>
  <si>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4"/>
  </si>
  <si>
    <t>別紙9-2（視覚・聴覚言語障害者支援体制加算（Ⅱ））</t>
    <rPh sb="0" eb="2">
      <t>ベッシ</t>
    </rPh>
    <rPh sb="6" eb="8">
      <t>シカク</t>
    </rPh>
    <rPh sb="9" eb="11">
      <t>チョウカク</t>
    </rPh>
    <rPh sb="11" eb="13">
      <t>ゲンゴ</t>
    </rPh>
    <phoneticPr fontId="4"/>
  </si>
  <si>
    <t>別紙８-1（リハビリテーション加算）</t>
    <rPh sb="0" eb="2">
      <t>ベッシ</t>
    </rPh>
    <rPh sb="15" eb="17">
      <t>カサン</t>
    </rPh>
    <phoneticPr fontId="4"/>
  </si>
  <si>
    <t>別紙８-2（リハビリテーション加算）</t>
    <rPh sb="0" eb="2">
      <t>ベッシ</t>
    </rPh>
    <rPh sb="15" eb="17">
      <t>カサン</t>
    </rPh>
    <phoneticPr fontId="4"/>
  </si>
  <si>
    <t>別紙60（目標工賃達成加算）</t>
    <rPh sb="5" eb="9">
      <t>モクヒョウコウチン</t>
    </rPh>
    <rPh sb="9" eb="11">
      <t>タッセイ</t>
    </rPh>
    <rPh sb="11" eb="13">
      <t>カサン</t>
    </rPh>
    <phoneticPr fontId="4"/>
  </si>
  <si>
    <t>別紙61（入浴支援加算）</t>
    <rPh sb="0" eb="2">
      <t>ベッシ</t>
    </rPh>
    <phoneticPr fontId="4"/>
  </si>
  <si>
    <t>別紙62（障害者支援施設等感染対策向上加算）</t>
    <rPh sb="0" eb="2">
      <t>ベッシ</t>
    </rPh>
    <phoneticPr fontId="4"/>
  </si>
  <si>
    <t>別紙63（地域移行支援体制加算）</t>
    <rPh sb="0" eb="2">
      <t>ベッシ</t>
    </rPh>
    <phoneticPr fontId="4"/>
  </si>
  <si>
    <t>別紙64（地域生活支援拠点等）</t>
    <rPh sb="0" eb="2">
      <t>ベッシ</t>
    </rPh>
    <phoneticPr fontId="4"/>
  </si>
  <si>
    <t>人員配置体制加算（包括・外部）</t>
    <rPh sb="0" eb="2">
      <t>ジンイン</t>
    </rPh>
    <rPh sb="2" eb="4">
      <t>ハイチ</t>
    </rPh>
    <rPh sb="4" eb="6">
      <t>タイセイ</t>
    </rPh>
    <rPh sb="6" eb="8">
      <t>カサン</t>
    </rPh>
    <rPh sb="9" eb="11">
      <t>ホウカツ</t>
    </rPh>
    <rPh sb="12" eb="14">
      <t>ガイブ</t>
    </rPh>
    <phoneticPr fontId="4"/>
  </si>
  <si>
    <t>人員配置体制加算（日中）</t>
    <rPh sb="0" eb="2">
      <t>ジンイン</t>
    </rPh>
    <rPh sb="2" eb="4">
      <t>ハイチ</t>
    </rPh>
    <rPh sb="4" eb="6">
      <t>タイセイ</t>
    </rPh>
    <rPh sb="6" eb="8">
      <t>カサン</t>
    </rPh>
    <rPh sb="9" eb="11">
      <t>ニッチュウ</t>
    </rPh>
    <phoneticPr fontId="4"/>
  </si>
  <si>
    <t>重度障害者支援加算</t>
    <phoneticPr fontId="4"/>
  </si>
  <si>
    <t>地域生活移行個別支援特別加算</t>
    <phoneticPr fontId="4"/>
  </si>
  <si>
    <t>精神障害者地域移行特別加算</t>
    <phoneticPr fontId="4"/>
  </si>
  <si>
    <t>強度行動障害者地域移行特別加算</t>
    <phoneticPr fontId="4"/>
  </si>
  <si>
    <t>強度行動障害者体験利用加算</t>
    <phoneticPr fontId="4"/>
  </si>
  <si>
    <t>医療連携体制加算（Ⅶ）</t>
    <phoneticPr fontId="4"/>
  </si>
  <si>
    <t>通勤者生活支援加算</t>
    <phoneticPr fontId="4"/>
  </si>
  <si>
    <t>医療的ケア対応支援体制加算</t>
    <phoneticPr fontId="4"/>
  </si>
  <si>
    <t>看護職員配置体制加算</t>
    <phoneticPr fontId="4"/>
  </si>
  <si>
    <t>居住支援連携体制加算</t>
    <phoneticPr fontId="4"/>
  </si>
  <si>
    <t>移行支援住居体制加算（自立生活支援加算（Ⅲ））</t>
    <phoneticPr fontId="4"/>
  </si>
  <si>
    <t>別紙56-1（人員配置体制加算・ＧＨ）</t>
    <rPh sb="0" eb="2">
      <t>ベッシ</t>
    </rPh>
    <rPh sb="7" eb="15">
      <t>ジンインハイチタイセイカサン</t>
    </rPh>
    <phoneticPr fontId="4"/>
  </si>
  <si>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4"/>
  </si>
  <si>
    <t>別紙57-1（ピアサポート実施加算・ＧＨ）</t>
    <rPh sb="0" eb="2">
      <t>ベッシ</t>
    </rPh>
    <phoneticPr fontId="4"/>
  </si>
  <si>
    <t>別紙57-2（ピアサポート実施加算・自立訓練・就Ｂ）</t>
    <rPh sb="0" eb="2">
      <t>ベッシ</t>
    </rPh>
    <rPh sb="18" eb="20">
      <t>ジリツ</t>
    </rPh>
    <rPh sb="20" eb="22">
      <t>クンレン</t>
    </rPh>
    <rPh sb="23" eb="24">
      <t>ジュ</t>
    </rPh>
    <phoneticPr fontId="4"/>
  </si>
  <si>
    <t>別紙66（自立生活支援加算（Ⅲ））</t>
    <rPh sb="0" eb="2">
      <t>ベッシ</t>
    </rPh>
    <phoneticPr fontId="4"/>
  </si>
  <si>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4"/>
  </si>
  <si>
    <t>別紙22（重度障害者支援加算・ＧＨ）</t>
    <rPh sb="0" eb="2">
      <t>ベッシ</t>
    </rPh>
    <rPh sb="5" eb="7">
      <t>ジュウド</t>
    </rPh>
    <rPh sb="7" eb="10">
      <t>ショウガイシャ</t>
    </rPh>
    <rPh sb="10" eb="12">
      <t>シエン</t>
    </rPh>
    <rPh sb="12" eb="14">
      <t>カサン</t>
    </rPh>
    <phoneticPr fontId="4"/>
  </si>
  <si>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4"/>
  </si>
  <si>
    <t>別紙66別添（自立生活支援加算（Ⅲ））</t>
    <rPh sb="0" eb="2">
      <t>ベッシ</t>
    </rPh>
    <rPh sb="4" eb="6">
      <t>ベッテン</t>
    </rPh>
    <phoneticPr fontId="4"/>
  </si>
  <si>
    <t>別紙28（常勤看護職員等配置加算・看護職員配置加算）</t>
    <rPh sb="0" eb="2">
      <t>ベッシ</t>
    </rPh>
    <phoneticPr fontId="4"/>
  </si>
  <si>
    <t>別紙54（日中活動支援加算）</t>
    <rPh sb="0" eb="2">
      <t>ベッシ</t>
    </rPh>
    <phoneticPr fontId="4"/>
  </si>
  <si>
    <t>別紙55（口腔衛生管理体制加算）</t>
    <rPh sb="0" eb="2">
      <t>ベッシ</t>
    </rPh>
    <phoneticPr fontId="4"/>
  </si>
  <si>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4"/>
  </si>
  <si>
    <t>２．住居ごとの状況</t>
    <rPh sb="2" eb="4">
      <t>ジュウキョ</t>
    </rPh>
    <rPh sb="7" eb="9">
      <t>ジョウキョウ</t>
    </rPh>
    <phoneticPr fontId="4"/>
  </si>
  <si>
    <t>1人の夜勤者が支援する対象者の合計人数
※注４</t>
    <rPh sb="0" eb="2">
      <t>ヒトリ</t>
    </rPh>
    <rPh sb="3" eb="5">
      <t>ヤキン</t>
    </rPh>
    <rPh sb="5" eb="6">
      <t>シャ</t>
    </rPh>
    <rPh sb="7" eb="9">
      <t>シエン</t>
    </rPh>
    <rPh sb="11" eb="14">
      <t>タイショウシャ</t>
    </rPh>
    <rPh sb="15" eb="17">
      <t>ゴウケイ</t>
    </rPh>
    <rPh sb="17" eb="19">
      <t>ニンズウ</t>
    </rPh>
    <rPh sb="21" eb="22">
      <t>チュウ</t>
    </rPh>
    <phoneticPr fontId="4"/>
  </si>
  <si>
    <t>1人の宿直者が支援する対象者の合計人数
※注４</t>
    <rPh sb="0" eb="2">
      <t>ヒトリ</t>
    </rPh>
    <rPh sb="3" eb="5">
      <t>シュクチョク</t>
    </rPh>
    <rPh sb="5" eb="6">
      <t>シャ</t>
    </rPh>
    <rPh sb="7" eb="9">
      <t>シエン</t>
    </rPh>
    <rPh sb="11" eb="14">
      <t>タイショウシャ</t>
    </rPh>
    <rPh sb="15" eb="17">
      <t>ゴウケイ</t>
    </rPh>
    <rPh sb="17" eb="19">
      <t>ニンズウ</t>
    </rPh>
    <rPh sb="21" eb="22">
      <t>チュウ</t>
    </rPh>
    <phoneticPr fontId="4"/>
  </si>
  <si>
    <t>注４　別紙31で算出した人数を入力してください。</t>
    <rPh sb="0" eb="1">
      <t>チュウ</t>
    </rPh>
    <rPh sb="3" eb="5">
      <t>ベッシ</t>
    </rPh>
    <rPh sb="8" eb="10">
      <t>サンシュツ</t>
    </rPh>
    <rPh sb="12" eb="14">
      <t>ニンズウ</t>
    </rPh>
    <rPh sb="15" eb="17">
      <t>ニュウリョク</t>
    </rPh>
    <phoneticPr fontId="4"/>
  </si>
  <si>
    <t>１．事業所全体の状況</t>
    <rPh sb="2" eb="4">
      <t>ジギョウ</t>
    </rPh>
    <rPh sb="4" eb="5">
      <t>ショ</t>
    </rPh>
    <rPh sb="5" eb="7">
      <t>ゼンタイ</t>
    </rPh>
    <rPh sb="8" eb="10">
      <t>ジョウキョウ</t>
    </rPh>
    <phoneticPr fontId="4"/>
  </si>
  <si>
    <t>7時間以上</t>
    <rPh sb="1" eb="3">
      <t>ジカン</t>
    </rPh>
    <rPh sb="3" eb="5">
      <t>イジョウ</t>
    </rPh>
    <phoneticPr fontId="4"/>
  </si>
  <si>
    <t>5時間以上7時間未満</t>
    <rPh sb="1" eb="3">
      <t>ジカン</t>
    </rPh>
    <rPh sb="3" eb="5">
      <t>イジョウ</t>
    </rPh>
    <rPh sb="6" eb="8">
      <t>ジカン</t>
    </rPh>
    <rPh sb="8" eb="10">
      <t>ミマン</t>
    </rPh>
    <phoneticPr fontId="4"/>
  </si>
  <si>
    <t>5時間未満</t>
    <rPh sb="1" eb="3">
      <t>ジカン</t>
    </rPh>
    <rPh sb="3" eb="5">
      <t>ミマン</t>
    </rPh>
    <phoneticPr fontId="4"/>
  </si>
  <si>
    <t>4月</t>
    <rPh sb="1" eb="2">
      <t>ガツ</t>
    </rPh>
    <phoneticPr fontId="4"/>
  </si>
  <si>
    <t>5月</t>
  </si>
  <si>
    <t>6月</t>
  </si>
  <si>
    <t>7月</t>
  </si>
  <si>
    <t>8月</t>
  </si>
  <si>
    <t>9月</t>
  </si>
  <si>
    <t>10月</t>
  </si>
  <si>
    <t>11月</t>
  </si>
  <si>
    <t>12月</t>
  </si>
  <si>
    <t>1月</t>
  </si>
  <si>
    <t>2月</t>
  </si>
  <si>
    <t>3月</t>
  </si>
  <si>
    <t>区分</t>
    <rPh sb="0" eb="2">
      <t>クブン</t>
    </rPh>
    <phoneticPr fontId="4"/>
  </si>
  <si>
    <t>経過措置</t>
    <rPh sb="0" eb="2">
      <t>ケイカ</t>
    </rPh>
    <rPh sb="2" eb="4">
      <t>ソチ</t>
    </rPh>
    <phoneticPr fontId="4"/>
  </si>
  <si>
    <t>②④⑦のうち強行及び準ずる者</t>
    <rPh sb="6" eb="8">
      <t>キョウコウ</t>
    </rPh>
    <rPh sb="7" eb="8">
      <t>ギョウ</t>
    </rPh>
    <rPh sb="8" eb="9">
      <t>オヨ</t>
    </rPh>
    <rPh sb="10" eb="11">
      <t>ジュン</t>
    </rPh>
    <rPh sb="13" eb="14">
      <t>モノ</t>
    </rPh>
    <phoneticPr fontId="4"/>
  </si>
  <si>
    <t>※１</t>
    <phoneticPr fontId="4"/>
  </si>
  <si>
    <t>※２</t>
    <phoneticPr fontId="4"/>
  </si>
  <si>
    <t>※３</t>
    <phoneticPr fontId="4"/>
  </si>
  <si>
    <t>※４</t>
    <phoneticPr fontId="4"/>
  </si>
  <si>
    <t>※５</t>
    <phoneticPr fontId="4"/>
  </si>
  <si>
    <t>※６</t>
    <phoneticPr fontId="4"/>
  </si>
  <si>
    <t>※７</t>
    <phoneticPr fontId="4"/>
  </si>
  <si>
    <t>※８</t>
    <phoneticPr fontId="4"/>
  </si>
  <si>
    <t>※９</t>
    <phoneticPr fontId="4"/>
  </si>
  <si>
    <t>※１０</t>
    <phoneticPr fontId="4"/>
  </si>
  <si>
    <t>※１１</t>
    <phoneticPr fontId="4"/>
  </si>
  <si>
    <t>※１２</t>
    <phoneticPr fontId="4"/>
  </si>
  <si>
    <t>※１３</t>
    <phoneticPr fontId="4"/>
  </si>
  <si>
    <t>※１４</t>
    <phoneticPr fontId="4"/>
  </si>
  <si>
    <t>※１５</t>
    <phoneticPr fontId="4"/>
  </si>
  <si>
    <t>※１６</t>
    <phoneticPr fontId="4"/>
  </si>
  <si>
    <t>※１７</t>
    <phoneticPr fontId="4"/>
  </si>
  <si>
    <t>※１</t>
  </si>
  <si>
    <t>※２</t>
  </si>
  <si>
    <t>※３</t>
  </si>
  <si>
    <t>※４</t>
  </si>
  <si>
    <t>※５</t>
  </si>
  <si>
    <t>※６</t>
  </si>
  <si>
    <t>※７</t>
  </si>
  <si>
    <t>※８</t>
  </si>
  <si>
    <t>※９</t>
  </si>
  <si>
    <t>※１０</t>
  </si>
  <si>
    <t>※１１</t>
  </si>
  <si>
    <t>※１２</t>
  </si>
  <si>
    <t>※１３</t>
  </si>
  <si>
    <t>※１４</t>
  </si>
  <si>
    <t>※１５</t>
  </si>
  <si>
    <t>※１６</t>
  </si>
  <si>
    <t>※地域生活支援拠点等について</t>
  </si>
  <si>
    <t>「該当」を選択した場合で、運営規程に拠点等の機能を担う事業所として指定権者に届け出ていない場合は、必ず運営規程と変更届（第3号様式）を提出してください。</t>
  </si>
  <si>
    <t>運営規程に「地域生活支援拠点として障害のある方を地域全体で支えるサービス提供体制を担う。」と定めている事が要件となります。</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</si>
  <si>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4"/>
  </si>
  <si>
    <t>業務継続計画未策定（※15）</t>
    <phoneticPr fontId="4"/>
  </si>
  <si>
    <t>特定事業所（経過措置対象）（※9）</t>
    <rPh sb="0" eb="2">
      <t>トクテイ</t>
    </rPh>
    <rPh sb="2" eb="5">
      <t>ジギョウショ</t>
    </rPh>
    <rPh sb="6" eb="8">
      <t>ケイカ</t>
    </rPh>
    <rPh sb="8" eb="10">
      <t>ソチ</t>
    </rPh>
    <rPh sb="10" eb="12">
      <t>タイショウ</t>
    </rPh>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</si>
  <si>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ただし、以下の報酬については、サービス種類毎または単位毎の利用定員に応じた報酬を算定する。
　生活介護・・・人員配置体制加算、常勤看護職員等配置加算、就労移行支援体制加算、生活介護サービス費（「（1）定員5人以下」、「（2）定員6人以上10人以下」の基本報酬）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生活介護、施設入所支援、自立訓練（機能訓練・生活訓練）・・・各サービス種類の単位毎の利用定員（生活介護において、主として重症心身障害児者を通わせる事業所の場合のみ、
　　　　　　　　　　　　　　　　　　　　　　　　　　　　　　　　　　　　　　　　 利用定員に応じて「１２．5人以下」、または「１３．6人以上10人以下」を設定する）。
　就労継続支援A型、就労継続支援B型・・・各サービス種類の利用定員。
なお、「定員区分」と「多機能型等定員区分（加算）」が同一の場合、「多機能型等定員区分（加算）」は設定しない。</t>
    <phoneticPr fontId="4"/>
  </si>
  <si>
    <t>「人員配置区分」欄には、報酬算定上の区分を設定する。</t>
    <phoneticPr fontId="4"/>
  </si>
  <si>
    <t>18歳以上の障害児施設入所者への対応として、児童福祉法に基づく指定基準を満たすことをもって、障害者総合支援法に基づく指定基準を満たしているものとみなす特例措置の対象を設定する。</t>
    <phoneticPr fontId="4"/>
  </si>
  <si>
    <t>「開所時間減算区分」欄は、開所時間減算が「２．あり」の場合に設定する。</t>
    <phoneticPr fontId="4"/>
  </si>
  <si>
    <t>「共生型サービス対象区分」欄が「２．該当」の場合に設定する。</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</si>
  <si>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</si>
  <si>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phoneticPr fontId="4"/>
  </si>
  <si>
    <t>「重度障害者支援職員配置」欄は、施設区分が「介護サービス包括型」及び「日中サービス支援型」の場合に設定する。</t>
    <phoneticPr fontId="4"/>
  </si>
  <si>
    <t>居宅介護について、「特定事業所（経過措置）」欄は、特定事業所が「２．Ⅰ」、「４．Ⅲ」、「５．Ⅳ」の場合に設定する。
行動援護について、「特定事業所（経過措置）」欄は、特定事業所が「２．Ⅰ」、「３．Ⅱ」、「４．Ⅲ」、「５．Ⅳ」の場合に設定する。</t>
    <phoneticPr fontId="4"/>
  </si>
  <si>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5">
      <t>ミセイビ</t>
    </rPh>
    <rPh sb="16" eb="17">
      <t>ラン</t>
    </rPh>
    <rPh sb="19" eb="21">
      <t>レイワ</t>
    </rPh>
    <rPh sb="22" eb="23">
      <t>ネン</t>
    </rPh>
    <rPh sb="24" eb="25">
      <t>ガツ</t>
    </rPh>
    <rPh sb="25" eb="29">
      <t>ツイタチイコウ</t>
    </rPh>
    <rPh sb="30" eb="32">
      <t>バアイ</t>
    </rPh>
    <rPh sb="33" eb="35">
      <t>セッテイ</t>
    </rPh>
    <phoneticPr fontId="4"/>
  </si>
  <si>
    <t>施設区分が「３．生活訓練（宿泊型）」の場合、「身体拘束廃止未実施」欄は、「１．なし」、「２．あり」を設定する。また、「２．あり（障害者支援施設以外）」を「２．あり」と読み替える。</t>
    <rPh sb="0" eb="2">
      <t>シセツ</t>
    </rPh>
    <rPh sb="2" eb="4">
      <t>クブン</t>
    </rPh>
    <rPh sb="8" eb="10">
      <t>セイカツ</t>
    </rPh>
    <rPh sb="10" eb="12">
      <t>クンレン</t>
    </rPh>
    <rPh sb="13" eb="16">
      <t>シュクハクガタ</t>
    </rPh>
    <rPh sb="19" eb="21">
      <t>バアイ</t>
    </rPh>
    <rPh sb="23" eb="25">
      <t>シンタイ</t>
    </rPh>
    <rPh sb="25" eb="27">
      <t>コウソク</t>
    </rPh>
    <rPh sb="27" eb="29">
      <t>ハイシ</t>
    </rPh>
    <rPh sb="29" eb="32">
      <t>ミジッシ</t>
    </rPh>
    <rPh sb="33" eb="34">
      <t>ラン</t>
    </rPh>
    <rPh sb="50" eb="52">
      <t>セッテイ</t>
    </rPh>
    <rPh sb="64" eb="67">
      <t>ショウガイシャ</t>
    </rPh>
    <rPh sb="67" eb="69">
      <t>シエン</t>
    </rPh>
    <rPh sb="69" eb="71">
      <t>シセツ</t>
    </rPh>
    <rPh sb="71" eb="73">
      <t>イガイ</t>
    </rPh>
    <rPh sb="83" eb="84">
      <t>ヨ</t>
    </rPh>
    <rPh sb="85" eb="86">
      <t>カ</t>
    </rPh>
    <phoneticPr fontId="86"/>
  </si>
  <si>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phoneticPr fontId="86"/>
  </si>
  <si>
    <t>「地域体制強化共同支援加算対象」欄は、地域生活支援拠点等が「１．非該当」の場合、「１．なし」または「２．あり」を設定する。
地域生活支援拠点等が「２．該当」の場合、「１．なし」を設定する。</t>
    <phoneticPr fontId="86"/>
  </si>
  <si>
    <t>「常勤看護職員等配置（看護職員常勤換算員数）」欄は、小数点以下を切り捨てた人数を設定する。</t>
    <phoneticPr fontId="86"/>
  </si>
  <si>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phoneticPr fontId="86"/>
  </si>
  <si>
    <t>「福祉・介護職員等処遇改善加算対象」欄は、令和7年4月1日以降の場合、「６．Ⅴ」を設定しない。</t>
    <phoneticPr fontId="86"/>
  </si>
  <si>
    <t>常勤看護職員等配置（看護職員常勤換算員数）（※14）</t>
    <rPh sb="2" eb="4">
      <t>カンゴ</t>
    </rPh>
    <rPh sb="4" eb="6">
      <t>ショクイン</t>
    </rPh>
    <rPh sb="6" eb="7">
      <t>トウ</t>
    </rPh>
    <rPh sb="7" eb="9">
      <t>ハイチ</t>
    </rPh>
    <rPh sb="10" eb="12">
      <t>カンゴ</t>
    </rPh>
    <rPh sb="12" eb="14">
      <t>ショクイン</t>
    </rPh>
    <phoneticPr fontId="4"/>
  </si>
  <si>
    <t>開所時間減算（※4）</t>
    <rPh sb="0" eb="2">
      <t>カイショ</t>
    </rPh>
    <rPh sb="2" eb="4">
      <t>ジカン</t>
    </rPh>
    <rPh sb="4" eb="6">
      <t>ゲンサン</t>
    </rPh>
    <phoneticPr fontId="4"/>
  </si>
  <si>
    <t xml:space="preserve">                    サービス管理責任者配置等（※5）</t>
    <rPh sb="24" eb="26">
      <t>カンリ</t>
    </rPh>
    <rPh sb="26" eb="28">
      <t>セキニン</t>
    </rPh>
    <rPh sb="28" eb="29">
      <t>シャ</t>
    </rPh>
    <rPh sb="29" eb="31">
      <t>ハイチ</t>
    </rPh>
    <rPh sb="31" eb="32">
      <t>トウ</t>
    </rPh>
    <phoneticPr fontId="4"/>
  </si>
  <si>
    <t>　　　　　　　　　　　　　　　　　　福祉専門職員配置等（※5）</t>
    <rPh sb="18" eb="20">
      <t>フクシ</t>
    </rPh>
    <rPh sb="20" eb="22">
      <t>センモン</t>
    </rPh>
    <rPh sb="22" eb="24">
      <t>ショクイン</t>
    </rPh>
    <rPh sb="24" eb="26">
      <t>ハイチ</t>
    </rPh>
    <rPh sb="26" eb="27">
      <t>トウ</t>
    </rPh>
    <phoneticPr fontId="4"/>
  </si>
  <si>
    <t>　１．非該当　　　 ２．該当</t>
    <phoneticPr fontId="4"/>
  </si>
  <si>
    <t>地域移行等意向確認体制未整備（※10）</t>
    <rPh sb="0" eb="2">
      <t>チイキ</t>
    </rPh>
    <rPh sb="2" eb="4">
      <t>イコウ</t>
    </rPh>
    <rPh sb="4" eb="5">
      <t>トウ</t>
    </rPh>
    <rPh sb="5" eb="7">
      <t>イコウ</t>
    </rPh>
    <rPh sb="7" eb="9">
      <t>カクニン</t>
    </rPh>
    <rPh sb="9" eb="11">
      <t>タイセイ</t>
    </rPh>
    <rPh sb="11" eb="14">
      <t>ミセイビ</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</si>
  <si>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</si>
  <si>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 xml:space="preserve">  １．非該当　　　　　　２．該当</t>
    <phoneticPr fontId="4"/>
  </si>
  <si>
    <t>地域生活支援拠点等</t>
    <rPh sb="0" eb="8">
      <t>チイキセイカツシエンキョテン</t>
    </rPh>
    <rPh sb="8" eb="9">
      <t>トウ</t>
    </rPh>
    <phoneticPr fontId="4"/>
  </si>
  <si>
    <t>　　　　　　　　　　地域生活支援拠点等</t>
    <phoneticPr fontId="4"/>
  </si>
  <si>
    <t xml:space="preserve">                                    地域生活支援拠点等</t>
    <rPh sb="36" eb="44">
      <t>チイキセイカツシエンキョテン</t>
    </rPh>
    <rPh sb="44" eb="45">
      <t>トウ</t>
    </rPh>
    <phoneticPr fontId="4"/>
  </si>
  <si>
    <t xml:space="preserve">        地域生活支援拠点等</t>
    <rPh sb="8" eb="16">
      <t>チイキセイカツシエンキョテン</t>
    </rPh>
    <rPh sb="16" eb="17">
      <t>トウ</t>
    </rPh>
    <phoneticPr fontId="4"/>
  </si>
  <si>
    <t>身体拘束廃止未実施（※11）</t>
    <phoneticPr fontId="4"/>
  </si>
  <si>
    <t>夜間支援等体制</t>
    <rPh sb="0" eb="2">
      <t>ヤカン</t>
    </rPh>
    <rPh sb="2" eb="4">
      <t>シエン</t>
    </rPh>
    <rPh sb="4" eb="5">
      <t>トウ</t>
    </rPh>
    <rPh sb="5" eb="7">
      <t>タイセイ</t>
    </rPh>
    <phoneticPr fontId="4"/>
  </si>
  <si>
    <t>　１．なし　　２．Ⅰ　　３．Ⅱ　　４．Ⅲ　　５．Ⅰ・Ⅱ　
　６．Ⅰ・Ⅲ　　７．Ⅱ・Ⅲ　　８．Ⅰ・Ⅱ・Ⅲ</t>
    <phoneticPr fontId="4"/>
  </si>
  <si>
    <t>　　　　　　　　    地域生活支援拠点等</t>
    <rPh sb="12" eb="20">
      <t>チイキセイカツシエンキョテン</t>
    </rPh>
    <rPh sb="20" eb="21">
      <t>トウ</t>
    </rPh>
    <phoneticPr fontId="4"/>
  </si>
  <si>
    <t>　１．非該当　 　２．該当</t>
    <rPh sb="3" eb="6">
      <t>ヒガイトウ</t>
    </rPh>
    <rPh sb="11" eb="13">
      <t>ガイトウ</t>
    </rPh>
    <phoneticPr fontId="4"/>
  </si>
  <si>
    <t>就労定着率区分（※6）</t>
    <rPh sb="2" eb="4">
      <t>テイチャク</t>
    </rPh>
    <rPh sb="4" eb="5">
      <t>リツ</t>
    </rPh>
    <rPh sb="5" eb="7">
      <t>クブン</t>
    </rPh>
    <phoneticPr fontId="4"/>
  </si>
  <si>
    <t>評価点区分（※6）</t>
    <rPh sb="0" eb="2">
      <t>ヒョウカ</t>
    </rPh>
    <rPh sb="2" eb="3">
      <t>テン</t>
    </rPh>
    <rPh sb="3" eb="5">
      <t>クブン</t>
    </rPh>
    <phoneticPr fontId="86"/>
  </si>
  <si>
    <t>平均工賃月額区分（※6）</t>
    <rPh sb="0" eb="2">
      <t>ヘイキン</t>
    </rPh>
    <rPh sb="2" eb="4">
      <t>コウチン</t>
    </rPh>
    <rPh sb="4" eb="6">
      <t>ゲツガク</t>
    </rPh>
    <rPh sb="6" eb="8">
      <t>クブン</t>
    </rPh>
    <phoneticPr fontId="4"/>
  </si>
  <si>
    <t xml:space="preserve">  １．非該当　　　　２．該当</t>
    <phoneticPr fontId="4"/>
  </si>
  <si>
    <t>　１．非該当　  　２．該当</t>
    <rPh sb="3" eb="6">
      <t>ヒガイトウ</t>
    </rPh>
    <rPh sb="12" eb="14">
      <t>ガイトウ</t>
    </rPh>
    <phoneticPr fontId="4"/>
  </si>
  <si>
    <t>福祉・介護職員等処遇改善加算対象</t>
    <phoneticPr fontId="4"/>
  </si>
  <si>
    <t>福祉・介護職員等処遇改善加算（Ⅴ）区分</t>
    <phoneticPr fontId="4"/>
  </si>
  <si>
    <t>医師未配置減算</t>
    <rPh sb="0" eb="2">
      <t>イシ</t>
    </rPh>
    <rPh sb="2" eb="3">
      <t>ミ</t>
    </rPh>
    <rPh sb="3" eb="5">
      <t>ハイチ</t>
    </rPh>
    <rPh sb="5" eb="7">
      <t>ゲンサン</t>
    </rPh>
    <phoneticPr fontId="4"/>
  </si>
  <si>
    <t>　　　　　　　　　　　　　　　　 　　地域生活支援拠点等</t>
    <phoneticPr fontId="4"/>
  </si>
  <si>
    <t>別紙7-3（福祉専門職員）生活介護</t>
    <rPh sb="0" eb="2">
      <t>ベッシ</t>
    </rPh>
    <rPh sb="6" eb="8">
      <t>フクシ</t>
    </rPh>
    <rPh sb="8" eb="10">
      <t>センモン</t>
    </rPh>
    <rPh sb="10" eb="12">
      <t>ショクイン</t>
    </rPh>
    <rPh sb="13" eb="15">
      <t>セイカツ</t>
    </rPh>
    <rPh sb="15" eb="17">
      <t>カイゴ</t>
    </rPh>
    <phoneticPr fontId="4"/>
  </si>
  <si>
    <t>届
出
様
式
④</t>
    <phoneticPr fontId="4"/>
  </si>
  <si>
    <t>別紙65（地域生活支援拠点等機能強化加算）</t>
    <rPh sb="0" eb="2">
      <t>ベッシ</t>
    </rPh>
    <phoneticPr fontId="4"/>
  </si>
  <si>
    <t>　合ったものを選んで作成してください。</t>
    <phoneticPr fontId="4"/>
  </si>
  <si>
    <t>④「別紙3～別紙66」･･･各加算、体制等の算定要件を満たしていることを示していただくものです。提出の</t>
    <phoneticPr fontId="4"/>
  </si>
  <si>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4"/>
  </si>
  <si>
    <t>メールアドレス</t>
    <phoneticPr fontId="4"/>
  </si>
  <si>
    <t>【令和７年４月改正版】</t>
    <rPh sb="1" eb="3">
      <t>レイワ</t>
    </rPh>
    <rPh sb="4" eb="5">
      <t>ネン</t>
    </rPh>
    <rPh sb="5" eb="6">
      <t>ヘイネン</t>
    </rPh>
    <rPh sb="6" eb="7">
      <t>ガツ</t>
    </rPh>
    <rPh sb="7" eb="9">
      <t>カイセイ</t>
    </rPh>
    <rPh sb="9" eb="10">
      <t>バン</t>
    </rPh>
    <phoneticPr fontId="4"/>
  </si>
  <si>
    <t>（担当者）役職・氏名</t>
    <rPh sb="1" eb="4">
      <t>タントウシャ</t>
    </rPh>
    <rPh sb="5" eb="7">
      <t>ヤクショク</t>
    </rPh>
    <rPh sb="8" eb="10">
      <t>シメイ</t>
    </rPh>
    <rPh sb="9" eb="10">
      <t>メイ</t>
    </rPh>
    <phoneticPr fontId="4"/>
  </si>
  <si>
    <t>　　　　　電話番号</t>
    <rPh sb="5" eb="7">
      <t>デンワ</t>
    </rPh>
    <rPh sb="7" eb="9">
      <t>バンゴウ</t>
    </rPh>
    <phoneticPr fontId="4"/>
  </si>
  <si>
    <t>別紙23-1（医療連携体制加算Ⅶ）</t>
    <rPh sb="0" eb="2">
      <t>ベッシ</t>
    </rPh>
    <rPh sb="7" eb="9">
      <t>イリョウ</t>
    </rPh>
    <rPh sb="9" eb="11">
      <t>レンケイ</t>
    </rPh>
    <rPh sb="11" eb="13">
      <t>タイセイ</t>
    </rPh>
    <rPh sb="13" eb="15">
      <t>カサン</t>
    </rPh>
    <phoneticPr fontId="4"/>
  </si>
  <si>
    <t>別紙23-2（医療連携体制加算Ⅸ）</t>
    <rPh sb="0" eb="2">
      <t>ベッシ</t>
    </rPh>
    <rPh sb="7" eb="9">
      <t>イリョウ</t>
    </rPh>
    <rPh sb="9" eb="11">
      <t>レンケイ</t>
    </rPh>
    <rPh sb="11" eb="13">
      <t>タイセイ</t>
    </rPh>
    <rPh sb="13" eb="15">
      <t>カサン</t>
    </rPh>
    <phoneticPr fontId="4"/>
  </si>
  <si>
    <t>別紙2-1（勤務表・訪問系）</t>
    <rPh sb="0" eb="2">
      <t>ベッシ</t>
    </rPh>
    <rPh sb="10" eb="13">
      <t>ホウモンケイ</t>
    </rPh>
    <phoneticPr fontId="4"/>
  </si>
  <si>
    <t>別紙2-2（勤務表・訪問系、共同生活援助以外）</t>
    <rPh sb="0" eb="2">
      <t>ベッシ</t>
    </rPh>
    <rPh sb="10" eb="12">
      <t>ホウモン</t>
    </rPh>
    <rPh sb="12" eb="13">
      <t>ケイ</t>
    </rPh>
    <rPh sb="14" eb="20">
      <t>キョウドウセイカツエンジョ</t>
    </rPh>
    <rPh sb="20" eb="22">
      <t>イガイ</t>
    </rPh>
    <phoneticPr fontId="4"/>
  </si>
  <si>
    <t>別紙2-3（勤務表・共同生活援助）</t>
    <rPh sb="10" eb="16">
      <t>キョウドウセイカツエンジョ</t>
    </rPh>
    <phoneticPr fontId="4"/>
  </si>
  <si>
    <t>このファイルは、令和７年４月以降に指定障害福祉サービス事業者、指定障害者支援施設、指定一般相談支援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4"/>
  </si>
  <si>
    <t>事業所が使用する「介護給付費等算定に係る体制等に関する届出書（通称：体制届）」の様式集です。</t>
    <phoneticPr fontId="4"/>
  </si>
  <si>
    <t>③「別紙2－1、別紙2－2、別紙2－3」･･･勤務の体制及び勤務形態一覧表です。提出の際はサービス種類に</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4"/>
  </si>
  <si>
    <t>　（別紙3～４-４は【届出様式①】に、別紙５～別紙32は【届出様式②】別紙33～別紙55は【届出様式③】
　別紙56-1～別紙66は【届出様式④】にあります。）</t>
    <rPh sb="2" eb="4">
      <t>ベッシ</t>
    </rPh>
    <rPh sb="11" eb="12">
      <t>トド</t>
    </rPh>
    <rPh sb="12" eb="13">
      <t>デ</t>
    </rPh>
    <rPh sb="13" eb="15">
      <t>ヨウシキ</t>
    </rPh>
    <rPh sb="54" eb="56">
      <t>ベッシ</t>
    </rPh>
    <rPh sb="61" eb="63">
      <t>ベッシ</t>
    </rPh>
    <rPh sb="67" eb="68">
      <t>トド</t>
    </rPh>
    <rPh sb="68" eb="69">
      <t>デ</t>
    </rPh>
    <rPh sb="69" eb="71">
      <t>ヨウシキ</t>
    </rPh>
    <phoneticPr fontId="4"/>
  </si>
  <si>
    <t>令和７年４月改正版</t>
    <rPh sb="0" eb="2">
      <t>レイワ</t>
    </rPh>
    <rPh sb="3" eb="4">
      <t>ネン</t>
    </rPh>
    <rPh sb="4" eb="5">
      <t>ヘイネン</t>
    </rPh>
    <rPh sb="5" eb="6">
      <t>ガツ</t>
    </rPh>
    <rPh sb="6" eb="8">
      <t>カイセイ</t>
    </rPh>
    <rPh sb="8" eb="9">
      <t>バン</t>
    </rPh>
    <phoneticPr fontId="4"/>
  </si>
  <si>
    <t>※算定（加算及び区分）について、「変更前」及び「変更後」欄に変更の概要を記入してください</t>
    <rPh sb="1" eb="3">
      <t>サンテイ</t>
    </rPh>
    <rPh sb="17" eb="19">
      <t>ヘンコウ</t>
    </rPh>
    <rPh sb="19" eb="20">
      <t>マエ</t>
    </rPh>
    <rPh sb="21" eb="22">
      <t>オヨ</t>
    </rPh>
    <rPh sb="24" eb="26">
      <t>ヘンコウ</t>
    </rPh>
    <rPh sb="26" eb="27">
      <t>ウシ</t>
    </rPh>
    <rPh sb="28" eb="29">
      <t>ラン</t>
    </rPh>
    <rPh sb="33" eb="35">
      <t>ガイヨウ</t>
    </rPh>
    <rPh sb="36" eb="38">
      <t>キニュウ</t>
    </rPh>
    <phoneticPr fontId="4"/>
  </si>
  <si>
    <t>　１．なし　　２．Ⅰ　　３．Ⅱ　　４．Ⅲ　　５．Ⅳ</t>
    <phoneticPr fontId="4"/>
  </si>
  <si>
    <r>
      <t>※</t>
    </r>
    <r>
      <rPr>
        <sz val="12"/>
        <rFont val="ＭＳ Ｐゴシック"/>
        <family val="3"/>
        <charset val="128"/>
      </rPr>
      <t>１７</t>
    </r>
    <phoneticPr fontId="4"/>
  </si>
  <si>
    <r>
      <t>以下のサービスについて、指定障害者支援施設にて支援を行う場合、「福祉・介護職員等処遇改善加算」欄は「１．なし」、「２．Ⅰ」、「４．Ⅲ」</t>
    </r>
    <r>
      <rPr>
        <sz val="12"/>
        <rFont val="ＭＳ Ｐゴシック"/>
        <family val="3"/>
        <charset val="128"/>
      </rPr>
      <t>または</t>
    </r>
    <r>
      <rPr>
        <sz val="12"/>
        <color theme="1"/>
        <rFont val="ＭＳ Ｐゴシック"/>
        <family val="3"/>
        <charset val="128"/>
      </rPr>
      <t>「５．Ⅳ」を設定する。
　生活介護、自立訓練（機能訓練・生活訓練）、就労移行支援、就労移行支援（養成）、就労継続支援A型、就労継続支援B型</t>
    </r>
    <phoneticPr fontId="86"/>
  </si>
  <si>
    <t>１．なし　　２．Ⅰ　　３．Ⅱ　　４．Ⅲ　　５．Ⅳ</t>
    <phoneticPr fontId="4"/>
  </si>
  <si>
    <t>　１．なし　　２．Ⅰ　　４．Ⅲ　　５．Ⅳ</t>
    <phoneticPr fontId="4"/>
  </si>
  <si>
    <t>以下のサービスについて、指定障害者支援施設にて支援を行う場合、「福祉・介護職員等処遇改善加算」欄は「１．なし」、「２．Ⅰ」、「４．Ⅲ」または「５．Ⅳ」を設定する。
　生活介護、自立訓練（機能訓練・生活訓練）、就労移行支援、就労移行支援（養成）、就労継続支援A型、就労継続支援B型</t>
    <phoneticPr fontId="86"/>
  </si>
  <si>
    <r>
      <rPr>
        <sz val="11"/>
        <rFont val="ＭＳ Ｐゴシック"/>
        <family val="3"/>
        <charset val="128"/>
      </rPr>
      <t>指定終了年月日</t>
    </r>
    <rPh sb="0" eb="2">
      <t>シテイ</t>
    </rPh>
    <rPh sb="2" eb="4">
      <t>シュウリョウ</t>
    </rPh>
    <rPh sb="4" eb="7">
      <t>ネンガッピ</t>
    </rPh>
    <phoneticPr fontId="4"/>
  </si>
  <si>
    <t>就労選択
支援</t>
    <rPh sb="0" eb="2">
      <t>シュウロウ</t>
    </rPh>
    <rPh sb="2" eb="4">
      <t>センタク</t>
    </rPh>
    <rPh sb="5" eb="7">
      <t>シエン</t>
    </rPh>
    <phoneticPr fontId="4"/>
  </si>
  <si>
    <t>特定事業所集中</t>
    <phoneticPr fontId="4"/>
  </si>
  <si>
    <t>業務継続計画未策定（※16）</t>
    <phoneticPr fontId="4"/>
  </si>
  <si>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4"/>
  </si>
  <si>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4"/>
  </si>
  <si>
    <t>就労選択支援</t>
    <rPh sb="2" eb="4">
      <t>センタク</t>
    </rPh>
    <phoneticPr fontId="4"/>
  </si>
  <si>
    <t>（就労選択支援）</t>
    <rPh sb="1" eb="7">
      <t>シュウロウセンタクシエン</t>
    </rPh>
    <phoneticPr fontId="4"/>
  </si>
  <si>
    <t>就労選択支援</t>
    <rPh sb="0" eb="6">
      <t>シュウロウセンタクシエン</t>
    </rPh>
    <phoneticPr fontId="4"/>
  </si>
  <si>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4"/>
  </si>
  <si>
    <t>別紙2-4（勤務表・就労選択支援）</t>
    <rPh sb="10" eb="16">
      <t>シュウロウセンタクシエン</t>
    </rPh>
    <phoneticPr fontId="4"/>
  </si>
  <si>
    <t>人員基準適合確認シート（就労選択支援）</t>
    <rPh sb="0" eb="2">
      <t>ジンイン</t>
    </rPh>
    <rPh sb="2" eb="4">
      <t>キジュン</t>
    </rPh>
    <rPh sb="4" eb="6">
      <t>テキゴウ</t>
    </rPh>
    <rPh sb="6" eb="8">
      <t>カクニン</t>
    </rPh>
    <rPh sb="12" eb="14">
      <t>シュウロウ</t>
    </rPh>
    <rPh sb="14" eb="16">
      <t>センタク</t>
    </rPh>
    <rPh sb="16" eb="18">
      <t>シエン</t>
    </rPh>
    <phoneticPr fontId="4"/>
  </si>
  <si>
    <t>別紙3-9</t>
    <rPh sb="0" eb="2">
      <t>ベッシ</t>
    </rPh>
    <phoneticPr fontId="4"/>
  </si>
  <si>
    <t>別紙２－４</t>
    <rPh sb="0" eb="2">
      <t>ベッシ</t>
    </rPh>
    <phoneticPr fontId="4"/>
  </si>
  <si>
    <t>別紙3-9（人員基準確認・就選)</t>
    <rPh sb="0" eb="2">
      <t>ベッシ</t>
    </rPh>
    <rPh sb="6" eb="8">
      <t>ジンイン</t>
    </rPh>
    <rPh sb="8" eb="10">
      <t>キジュン</t>
    </rPh>
    <rPh sb="10" eb="12">
      <t>カクニン</t>
    </rPh>
    <rPh sb="13" eb="14">
      <t>ジュ</t>
    </rPh>
    <rPh sb="14" eb="15">
      <t>セン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</si>
</sst>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 numFmtId="190" formatCode="[$-411]ge\.m\.d;@"/>
  </numFmts>
  <fonts count="100">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0"/>
      <color rgb="FFFF0000"/>
      <name val="ＭＳ ゴシック"/>
      <family val="3"/>
      <charset val="128"/>
    </font>
    <font>
      <sz val="8"/>
      <color rgb="FFFF0000"/>
      <name val="ＭＳ ゴシック"/>
      <family val="3"/>
      <charset val="128"/>
    </font>
    <font>
      <sz val="11"/>
      <color rgb="FFFF0000"/>
      <name val="ＭＳ Ｐゴシック"/>
      <family val="3"/>
      <charset val="128"/>
    </font>
    <font>
      <sz val="26"/>
      <name val="ＭＳ ゴシック"/>
      <family val="3"/>
      <charset val="128"/>
    </font>
    <font>
      <sz val="6"/>
      <name val="ＭＳ 明朝"/>
      <family val="2"/>
      <charset val="128"/>
    </font>
    <font>
      <sz val="12"/>
      <color theme="1"/>
      <name val="ＭＳ ゴシック"/>
      <family val="3"/>
      <charset val="128"/>
    </font>
    <font>
      <strike/>
      <sz val="12"/>
      <color theme="1"/>
      <name val="ＭＳ ゴシック"/>
      <family val="3"/>
      <charset val="128"/>
    </font>
    <font>
      <sz val="14"/>
      <color theme="1"/>
      <name val="ＭＳ Ｐゴシック"/>
      <family val="3"/>
      <charset val="128"/>
    </font>
    <font>
      <sz val="11"/>
      <color theme="1"/>
      <name val="ＭＳ Ｐゴシック"/>
      <family val="3"/>
      <charset val="128"/>
    </font>
    <font>
      <sz val="10"/>
      <color theme="1"/>
      <name val="ＭＳ ゴシック"/>
      <family val="3"/>
      <charset val="128"/>
    </font>
    <font>
      <sz val="12"/>
      <color theme="1"/>
      <name val="ＭＳ Ｐゴシック"/>
      <family val="3"/>
      <charset val="128"/>
    </font>
  </fonts>
  <fills count="48">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rgb="FFFFFF00"/>
        <bgColor indexed="64"/>
      </patternFill>
    </fill>
    <fill>
      <patternFill patternType="solid">
        <fgColor rgb="FFFFFF99"/>
        <bgColor indexed="64"/>
      </patternFill>
    </fill>
    <fill>
      <patternFill patternType="solid">
        <fgColor theme="5" tint="0.79998168889431442"/>
        <bgColor indexed="64"/>
      </patternFill>
    </fill>
    <fill>
      <patternFill patternType="solid">
        <fgColor theme="0"/>
        <bgColor indexed="64"/>
      </patternFill>
    </fill>
    <fill>
      <patternFill patternType="solid">
        <fgColor rgb="FFFFC000"/>
        <bgColor indexed="64"/>
      </patternFill>
    </fill>
  </fills>
  <borders count="215">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medium">
        <color indexed="64"/>
      </left>
      <right/>
      <top style="thin">
        <color indexed="64"/>
      </top>
      <bottom/>
      <diagonal/>
    </border>
    <border>
      <left style="medium">
        <color indexed="64"/>
      </left>
      <right style="thin">
        <color indexed="64"/>
      </right>
      <top style="dashed">
        <color indexed="64"/>
      </top>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top style="double">
        <color indexed="64"/>
      </top>
      <bottom style="thin">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style="medium">
        <color indexed="64"/>
      </right>
      <top style="dashed">
        <color indexed="64"/>
      </top>
      <bottom style="thin">
        <color indexed="64"/>
      </bottom>
      <diagonal/>
    </border>
    <border>
      <left style="thick">
        <color indexed="64"/>
      </left>
      <right/>
      <top/>
      <bottom/>
      <diagonal/>
    </border>
    <border>
      <left style="thin">
        <color indexed="64"/>
      </left>
      <right style="medium">
        <color indexed="64"/>
      </right>
      <top style="dash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75">
    <xf numFmtId="0" fontId="0" fillId="0" borderId="0"/>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60" fillId="25" borderId="0" applyNumberFormat="0" applyBorder="0" applyAlignment="0" applyProtection="0">
      <alignment vertical="center"/>
    </xf>
    <xf numFmtId="0" fontId="60" fillId="26" borderId="0" applyNumberFormat="0" applyBorder="0" applyAlignment="0" applyProtection="0">
      <alignment vertical="center"/>
    </xf>
    <xf numFmtId="0" fontId="60" fillId="27" borderId="0" applyNumberFormat="0" applyBorder="0" applyAlignment="0" applyProtection="0">
      <alignment vertical="center"/>
    </xf>
    <xf numFmtId="0" fontId="60" fillId="28" borderId="0" applyNumberFormat="0" applyBorder="0" applyAlignment="0" applyProtection="0">
      <alignment vertical="center"/>
    </xf>
    <xf numFmtId="0" fontId="60" fillId="29" borderId="0" applyNumberFormat="0" applyBorder="0" applyAlignment="0" applyProtection="0">
      <alignment vertical="center"/>
    </xf>
    <xf numFmtId="0" fontId="60" fillId="30" borderId="0" applyNumberFormat="0" applyBorder="0" applyAlignment="0" applyProtection="0">
      <alignment vertical="center"/>
    </xf>
    <xf numFmtId="0" fontId="60" fillId="31" borderId="0" applyNumberFormat="0" applyBorder="0" applyAlignment="0" applyProtection="0">
      <alignment vertical="center"/>
    </xf>
    <xf numFmtId="0" fontId="60" fillId="32" borderId="0" applyNumberFormat="0" applyBorder="0" applyAlignment="0" applyProtection="0">
      <alignment vertical="center"/>
    </xf>
    <xf numFmtId="0" fontId="60" fillId="33" borderId="0" applyNumberFormat="0" applyBorder="0" applyAlignment="0" applyProtection="0">
      <alignment vertical="center"/>
    </xf>
    <xf numFmtId="0" fontId="60" fillId="34" borderId="0" applyNumberFormat="0" applyBorder="0" applyAlignment="0" applyProtection="0">
      <alignment vertical="center"/>
    </xf>
    <xf numFmtId="0" fontId="60" fillId="35" borderId="0" applyNumberFormat="0" applyBorder="0" applyAlignment="0" applyProtection="0">
      <alignment vertical="center"/>
    </xf>
    <xf numFmtId="0" fontId="60" fillId="36" borderId="0" applyNumberFormat="0" applyBorder="0" applyAlignment="0" applyProtection="0">
      <alignment vertical="center"/>
    </xf>
    <xf numFmtId="0" fontId="71" fillId="0" borderId="0" applyNumberFormat="0" applyFill="0" applyBorder="0" applyAlignment="0" applyProtection="0">
      <alignment vertical="center"/>
    </xf>
    <xf numFmtId="0" fontId="61" fillId="37" borderId="185" applyNumberFormat="0" applyAlignment="0" applyProtection="0">
      <alignment vertical="center"/>
    </xf>
    <xf numFmtId="0" fontId="72" fillId="38"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2" fillId="9" borderId="186" applyNumberFormat="0" applyFont="0" applyAlignment="0" applyProtection="0">
      <alignment vertical="center"/>
    </xf>
    <xf numFmtId="0" fontId="73" fillId="0" borderId="187" applyNumberFormat="0" applyFill="0" applyAlignment="0" applyProtection="0">
      <alignment vertical="center"/>
    </xf>
    <xf numFmtId="0" fontId="74" fillId="39" borderId="0" applyNumberFormat="0" applyBorder="0" applyAlignment="0" applyProtection="0">
      <alignment vertical="center"/>
    </xf>
    <xf numFmtId="0" fontId="75" fillId="40" borderId="188" applyNumberFormat="0" applyAlignment="0" applyProtection="0">
      <alignment vertical="center"/>
    </xf>
    <xf numFmtId="0" fontId="62" fillId="0" borderId="0" applyNumberFormat="0" applyFill="0" applyBorder="0" applyAlignment="0" applyProtection="0">
      <alignment vertical="center"/>
    </xf>
    <xf numFmtId="38" fontId="2" fillId="0" borderId="0" applyFont="0" applyFill="0" applyBorder="0" applyAlignment="0" applyProtection="0">
      <alignment vertical="center"/>
    </xf>
    <xf numFmtId="0" fontId="76" fillId="0" borderId="189" applyNumberFormat="0" applyFill="0" applyAlignment="0" applyProtection="0">
      <alignment vertical="center"/>
    </xf>
    <xf numFmtId="0" fontId="77" fillId="0" borderId="190" applyNumberFormat="0" applyFill="0" applyAlignment="0" applyProtection="0">
      <alignment vertical="center"/>
    </xf>
    <xf numFmtId="0" fontId="78" fillId="0" borderId="191" applyNumberFormat="0" applyFill="0" applyAlignment="0" applyProtection="0">
      <alignment vertical="center"/>
    </xf>
    <xf numFmtId="0" fontId="78" fillId="0" borderId="0" applyNumberFormat="0" applyFill="0" applyBorder="0" applyAlignment="0" applyProtection="0">
      <alignment vertical="center"/>
    </xf>
    <xf numFmtId="0" fontId="63" fillId="0" borderId="192" applyNumberFormat="0" applyFill="0" applyAlignment="0" applyProtection="0">
      <alignment vertical="center"/>
    </xf>
    <xf numFmtId="0" fontId="79" fillId="40" borderId="193" applyNumberFormat="0" applyAlignment="0" applyProtection="0">
      <alignment vertical="center"/>
    </xf>
    <xf numFmtId="0" fontId="80"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1" fillId="3" borderId="188" applyNumberFormat="0" applyAlignment="0" applyProtection="0">
      <alignment vertical="center"/>
    </xf>
    <xf numFmtId="0" fontId="58" fillId="0" borderId="0">
      <alignment vertical="center"/>
    </xf>
    <xf numFmtId="0" fontId="2" fillId="0" borderId="0"/>
    <xf numFmtId="0" fontId="2" fillId="0" borderId="0">
      <alignment vertical="center"/>
    </xf>
    <xf numFmtId="0" fontId="58"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82" fillId="41"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cellStyleXfs>
  <cellXfs count="2905">
    <xf numFmtId="0" fontId="0" fillId="0" borderId="0" xfId="0"/>
    <xf numFmtId="0" fontId="7" fillId="0" borderId="0" xfId="60" applyFont="1">
      <alignment vertical="center"/>
    </xf>
    <xf numFmtId="0" fontId="6" fillId="0" borderId="0" xfId="60" applyFont="1" applyAlignment="1">
      <alignment horizontal="center" vertical="center"/>
    </xf>
    <xf numFmtId="0" fontId="7" fillId="0" borderId="0" xfId="60" applyFont="1" applyAlignment="1">
      <alignment vertical="center" textRotation="255" shrinkToFit="1"/>
    </xf>
    <xf numFmtId="0" fontId="7" fillId="0" borderId="1" xfId="60" applyFont="1" applyBorder="1">
      <alignment vertical="center"/>
    </xf>
    <xf numFmtId="0" fontId="7" fillId="0" borderId="2" xfId="60" applyFont="1" applyBorder="1">
      <alignment vertical="center"/>
    </xf>
    <xf numFmtId="0" fontId="7" fillId="0" borderId="3" xfId="60" applyFont="1" applyBorder="1" applyAlignment="1">
      <alignment horizontal="center" vertical="center" shrinkToFit="1"/>
    </xf>
    <xf numFmtId="0" fontId="7" fillId="0" borderId="4" xfId="60" applyFont="1" applyBorder="1" applyAlignment="1">
      <alignment horizontal="center" vertical="center" shrinkToFit="1"/>
    </xf>
    <xf numFmtId="0" fontId="7" fillId="0" borderId="5" xfId="60" applyFont="1" applyBorder="1" applyAlignment="1">
      <alignment horizontal="center" vertical="center" shrinkToFit="1"/>
    </xf>
    <xf numFmtId="0" fontId="7" fillId="0" borderId="6" xfId="60" applyFont="1" applyBorder="1" applyAlignment="1">
      <alignment horizontal="center" vertical="center" shrinkToFit="1"/>
    </xf>
    <xf numFmtId="0" fontId="0" fillId="0" borderId="0" xfId="60" applyFont="1" applyAlignment="1">
      <alignment horizontal="left"/>
    </xf>
    <xf numFmtId="0" fontId="0" fillId="0" borderId="0" xfId="60" applyFont="1" applyAlignment="1">
      <alignment wrapText="1" shrinkToFit="1"/>
    </xf>
    <xf numFmtId="0" fontId="0" fillId="0" borderId="0" xfId="60" applyFont="1">
      <alignment vertical="center"/>
    </xf>
    <xf numFmtId="0" fontId="0" fillId="0" borderId="0" xfId="60" applyFont="1" applyAlignment="1">
      <alignment wrapText="1"/>
    </xf>
    <xf numFmtId="0" fontId="7" fillId="0" borderId="0" xfId="60" applyFont="1" applyAlignment="1">
      <alignment horizontal="center" vertical="center"/>
    </xf>
    <xf numFmtId="177" fontId="7" fillId="0" borderId="0" xfId="60" applyNumberFormat="1" applyFont="1" applyAlignment="1">
      <alignment horizontal="center" vertical="center" shrinkToFit="1"/>
    </xf>
    <xf numFmtId="0" fontId="23" fillId="0" borderId="0" xfId="60" applyFont="1">
      <alignment vertic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5" fillId="0" borderId="0" xfId="62" applyFont="1">
      <alignment vertical="center"/>
    </xf>
    <xf numFmtId="0" fontId="10" fillId="0" borderId="0" xfId="62" applyFont="1" applyAlignment="1">
      <alignment horizontal="left" vertical="center"/>
    </xf>
    <xf numFmtId="0" fontId="10" fillId="0" borderId="0" xfId="62" applyFont="1" applyAlignment="1">
      <alignment horizontal="center" vertical="center"/>
    </xf>
    <xf numFmtId="0" fontId="10" fillId="0" borderId="0" xfId="62" applyFont="1">
      <alignment vertical="center"/>
    </xf>
    <xf numFmtId="0" fontId="6" fillId="0" borderId="0" xfId="62" applyFont="1">
      <alignment vertical="center"/>
    </xf>
    <xf numFmtId="0" fontId="8" fillId="0" borderId="0" xfId="62" applyFont="1" applyAlignment="1">
      <alignment horizontal="left" vertical="center"/>
    </xf>
    <xf numFmtId="0" fontId="8" fillId="0" borderId="0" xfId="62" applyFont="1">
      <alignment vertical="center"/>
    </xf>
    <xf numFmtId="0" fontId="7" fillId="0" borderId="0" xfId="62" applyFont="1">
      <alignment vertical="center"/>
    </xf>
    <xf numFmtId="0" fontId="8" fillId="0" borderId="0" xfId="62" applyFont="1" applyAlignment="1">
      <alignment horizontal="center" vertical="center"/>
    </xf>
    <xf numFmtId="0" fontId="26" fillId="0" borderId="0" xfId="0" applyFont="1" applyAlignment="1">
      <alignment horizontal="center" vertical="center"/>
    </xf>
    <xf numFmtId="0" fontId="26" fillId="0" borderId="0" xfId="0" applyFont="1" applyAlignment="1">
      <alignment vertical="center"/>
    </xf>
    <xf numFmtId="0" fontId="29" fillId="0" borderId="0" xfId="0" applyFont="1" applyAlignment="1">
      <alignment horizontal="left"/>
    </xf>
    <xf numFmtId="0" fontId="28" fillId="0" borderId="7" xfId="0" applyFont="1" applyBorder="1" applyAlignment="1">
      <alignment horizontal="center" vertical="center"/>
    </xf>
    <xf numFmtId="0" fontId="11" fillId="0" borderId="1" xfId="0" applyFont="1" applyBorder="1" applyAlignment="1">
      <alignment vertical="top" wrapText="1"/>
    </xf>
    <xf numFmtId="0" fontId="28" fillId="0" borderId="0" xfId="0" applyFont="1"/>
    <xf numFmtId="0" fontId="0" fillId="0" borderId="0" xfId="0" applyAlignment="1">
      <alignment horizontal="right"/>
    </xf>
    <xf numFmtId="0" fontId="0" fillId="0" borderId="8" xfId="0" applyBorder="1" applyAlignment="1">
      <alignment horizontal="left"/>
    </xf>
    <xf numFmtId="0" fontId="0" fillId="0" borderId="9" xfId="0" applyBorder="1" applyAlignment="1">
      <alignment horizontal="left"/>
    </xf>
    <xf numFmtId="0" fontId="9"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7" fillId="0" borderId="10" xfId="0" applyFont="1" applyBorder="1" applyAlignment="1">
      <alignment horizontal="left"/>
    </xf>
    <xf numFmtId="0" fontId="0" fillId="0" borderId="12" xfId="0" applyBorder="1" applyAlignment="1">
      <alignment horizontal="left"/>
    </xf>
    <xf numFmtId="0" fontId="0" fillId="0" borderId="13" xfId="0" applyBorder="1" applyAlignment="1">
      <alignment horizontal="left"/>
    </xf>
    <xf numFmtId="0" fontId="27" fillId="0" borderId="12" xfId="0" applyFont="1"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27" fillId="0" borderId="16" xfId="0" applyFont="1" applyBorder="1" applyAlignment="1">
      <alignment horizontal="left"/>
    </xf>
    <xf numFmtId="0" fontId="27" fillId="0" borderId="17" xfId="0" applyFont="1" applyBorder="1" applyAlignment="1">
      <alignment horizontal="left"/>
    </xf>
    <xf numFmtId="0" fontId="27" fillId="0" borderId="8" xfId="0" applyFont="1" applyBorder="1" applyAlignment="1">
      <alignment horizontal="left"/>
    </xf>
    <xf numFmtId="0" fontId="0" fillId="0" borderId="0" xfId="0" applyAlignment="1">
      <alignment horizontal="left" vertical="center"/>
    </xf>
    <xf numFmtId="0" fontId="0" fillId="0" borderId="0" xfId="0" applyAlignment="1">
      <alignment vertical="center"/>
    </xf>
    <xf numFmtId="0" fontId="9" fillId="0" borderId="0" xfId="0" applyFont="1" applyAlignment="1">
      <alignment horizontal="left"/>
    </xf>
    <xf numFmtId="0" fontId="9" fillId="0" borderId="0" xfId="0" applyFont="1" applyAlignment="1">
      <alignment horizontal="center"/>
    </xf>
    <xf numFmtId="0" fontId="26" fillId="0" borderId="0" xfId="0" applyFont="1" applyAlignment="1">
      <alignment horizontal="right"/>
    </xf>
    <xf numFmtId="177" fontId="26" fillId="0" borderId="0" xfId="0" applyNumberFormat="1" applyFont="1" applyAlignment="1">
      <alignment horizontal="right"/>
    </xf>
    <xf numFmtId="177" fontId="26" fillId="0" borderId="0" xfId="0" applyNumberFormat="1" applyFont="1" applyAlignment="1">
      <alignment horizontal="right" shrinkToFit="1"/>
    </xf>
    <xf numFmtId="0" fontId="27" fillId="0" borderId="0" xfId="0" quotePrefix="1" applyFont="1" applyAlignment="1">
      <alignment horizontal="left"/>
    </xf>
    <xf numFmtId="0" fontId="0" fillId="0" borderId="0" xfId="0" quotePrefix="1" applyAlignment="1">
      <alignment horizontal="left"/>
    </xf>
    <xf numFmtId="0" fontId="2" fillId="0" borderId="0" xfId="53"/>
    <xf numFmtId="0" fontId="2" fillId="0" borderId="0" xfId="53" applyAlignment="1">
      <alignment horizontal="center"/>
    </xf>
    <xf numFmtId="0" fontId="2" fillId="0" borderId="0" xfId="53" applyAlignment="1">
      <alignment horizontal="right"/>
    </xf>
    <xf numFmtId="184" fontId="2" fillId="0" borderId="0" xfId="53" applyNumberFormat="1"/>
    <xf numFmtId="0" fontId="27" fillId="0" borderId="0" xfId="0" applyFont="1" applyAlignment="1">
      <alignment horizontal="left"/>
    </xf>
    <xf numFmtId="0" fontId="27" fillId="0" borderId="0" xfId="0" applyFont="1" applyAlignment="1">
      <alignment horizontal="center"/>
    </xf>
    <xf numFmtId="0" fontId="0" fillId="0" borderId="0" xfId="0" applyAlignment="1">
      <alignment vertical="center" shrinkToFit="1"/>
    </xf>
    <xf numFmtId="0" fontId="11" fillId="0" borderId="0" xfId="0" applyFont="1" applyAlignment="1">
      <alignment vertical="top" wrapText="1"/>
    </xf>
    <xf numFmtId="0" fontId="27" fillId="0" borderId="0" xfId="0" applyFont="1" applyAlignment="1">
      <alignment vertical="center" wrapText="1"/>
    </xf>
    <xf numFmtId="0" fontId="0" fillId="0" borderId="4" xfId="0" applyBorder="1" applyAlignment="1">
      <alignment horizontal="center"/>
    </xf>
    <xf numFmtId="0" fontId="27" fillId="0" borderId="0" xfId="0" applyFont="1" applyAlignment="1">
      <alignment horizontal="center" vertical="center"/>
    </xf>
    <xf numFmtId="0" fontId="28" fillId="0" borderId="0" xfId="0" applyFont="1" applyAlignment="1">
      <alignment horizontal="center" vertical="center"/>
    </xf>
    <xf numFmtId="0" fontId="26" fillId="0" borderId="0" xfId="0" applyFont="1" applyAlignment="1">
      <alignment horizontal="center" vertical="center" wrapText="1" shrinkToFit="1"/>
    </xf>
    <xf numFmtId="0" fontId="11" fillId="0" borderId="18" xfId="0" applyFont="1" applyBorder="1" applyAlignment="1">
      <alignment vertical="top" wrapText="1"/>
    </xf>
    <xf numFmtId="0" fontId="0" fillId="0" borderId="0" xfId="0" applyAlignment="1">
      <alignment horizontal="left" vertical="top"/>
    </xf>
    <xf numFmtId="0" fontId="9" fillId="0" borderId="8" xfId="0" applyFont="1" applyBorder="1" applyAlignment="1">
      <alignment horizontal="left" shrinkToFit="1"/>
    </xf>
    <xf numFmtId="0" fontId="9" fillId="0" borderId="9" xfId="0" applyFont="1" applyBorder="1" applyAlignment="1">
      <alignment horizontal="left" shrinkToFit="1"/>
    </xf>
    <xf numFmtId="0" fontId="9" fillId="0" borderId="8" xfId="0" applyFont="1" applyBorder="1" applyAlignment="1">
      <alignment horizontal="left" vertical="center" shrinkToFit="1"/>
    </xf>
    <xf numFmtId="0" fontId="27" fillId="0" borderId="8" xfId="0" applyFont="1" applyBorder="1" applyAlignment="1">
      <alignment horizontal="left" vertical="center" shrinkToFit="1"/>
    </xf>
    <xf numFmtId="0" fontId="27" fillId="0" borderId="9" xfId="0" applyFont="1" applyBorder="1" applyAlignment="1">
      <alignment horizontal="left" vertical="center" shrinkToFit="1"/>
    </xf>
    <xf numFmtId="0" fontId="0" fillId="0" borderId="18" xfId="0" applyBorder="1" applyAlignment="1">
      <alignment horizontal="center" vertical="center"/>
    </xf>
    <xf numFmtId="0" fontId="27" fillId="0" borderId="17" xfId="0" applyFont="1" applyBorder="1" applyAlignment="1">
      <alignment horizontal="left" vertical="center" shrinkToFit="1"/>
    </xf>
    <xf numFmtId="0" fontId="0" fillId="0" borderId="18" xfId="0" applyBorder="1" applyAlignment="1">
      <alignment horizontal="center"/>
    </xf>
    <xf numFmtId="0" fontId="27" fillId="0" borderId="16" xfId="0" applyFont="1" applyBorder="1" applyAlignment="1">
      <alignment horizontal="left" vertical="center" shrinkToFit="1"/>
    </xf>
    <xf numFmtId="0" fontId="27" fillId="0" borderId="0" xfId="0" applyFont="1" applyAlignment="1">
      <alignment horizontal="left" vertical="center" wrapText="1"/>
    </xf>
    <xf numFmtId="0" fontId="30" fillId="0" borderId="0" xfId="0" applyFont="1" applyAlignment="1">
      <alignment horizontal="right" vertical="center"/>
    </xf>
    <xf numFmtId="0" fontId="27" fillId="0" borderId="0" xfId="0" applyFont="1" applyAlignment="1">
      <alignment horizontal="left" vertical="center"/>
    </xf>
    <xf numFmtId="0" fontId="30" fillId="0" borderId="0" xfId="0" applyFont="1" applyAlignment="1">
      <alignment horizontal="right" vertical="center" shrinkToFit="1"/>
    </xf>
    <xf numFmtId="177" fontId="26" fillId="0" borderId="0" xfId="0" applyNumberFormat="1" applyFont="1" applyAlignment="1">
      <alignment vertical="center" shrinkToFit="1"/>
    </xf>
    <xf numFmtId="177" fontId="30" fillId="0" borderId="0" xfId="0" applyNumberFormat="1" applyFont="1" applyAlignment="1">
      <alignment vertical="center" shrinkToFit="1"/>
    </xf>
    <xf numFmtId="176" fontId="26" fillId="0" borderId="0" xfId="0" applyNumberFormat="1" applyFont="1" applyAlignment="1">
      <alignment vertical="center" shrinkToFit="1"/>
    </xf>
    <xf numFmtId="0" fontId="27" fillId="0" borderId="0" xfId="0" quotePrefix="1" applyFont="1" applyAlignment="1">
      <alignment horizontal="left" vertical="center"/>
    </xf>
    <xf numFmtId="0" fontId="9" fillId="0" borderId="0" xfId="0" applyFont="1" applyAlignment="1">
      <alignment vertical="center" shrinkToFit="1"/>
    </xf>
    <xf numFmtId="9" fontId="0" fillId="0" borderId="0" xfId="0" applyNumberFormat="1"/>
    <xf numFmtId="0" fontId="0" fillId="0" borderId="0" xfId="0" applyAlignment="1">
      <alignment vertical="top"/>
    </xf>
    <xf numFmtId="0" fontId="28" fillId="10" borderId="7" xfId="0" applyFont="1" applyFill="1" applyBorder="1" applyAlignment="1">
      <alignment horizontal="center" vertical="center" wrapText="1"/>
    </xf>
    <xf numFmtId="0" fontId="28" fillId="10" borderId="19" xfId="0" applyFont="1" applyFill="1" applyBorder="1" applyAlignment="1">
      <alignment horizontal="center" vertical="center" wrapText="1"/>
    </xf>
    <xf numFmtId="0" fontId="28" fillId="10" borderId="20" xfId="0" applyFont="1" applyFill="1" applyBorder="1" applyAlignment="1">
      <alignment horizontal="center" vertical="center"/>
    </xf>
    <xf numFmtId="0" fontId="28" fillId="10" borderId="21" xfId="0" applyFont="1" applyFill="1" applyBorder="1" applyAlignment="1">
      <alignment horizontal="center" vertical="center"/>
    </xf>
    <xf numFmtId="0" fontId="28" fillId="10" borderId="22" xfId="0" applyFont="1" applyFill="1" applyBorder="1" applyAlignment="1">
      <alignment horizontal="center" vertical="center"/>
    </xf>
    <xf numFmtId="176" fontId="28" fillId="8" borderId="23" xfId="0" applyNumberFormat="1" applyFont="1" applyFill="1" applyBorder="1" applyAlignment="1">
      <alignment horizontal="center" vertical="center"/>
    </xf>
    <xf numFmtId="176" fontId="28" fillId="8" borderId="24" xfId="0" applyNumberFormat="1" applyFont="1" applyFill="1" applyBorder="1" applyAlignment="1">
      <alignment horizontal="center" vertical="center"/>
    </xf>
    <xf numFmtId="177" fontId="28" fillId="8" borderId="23" xfId="0" applyNumberFormat="1" applyFont="1" applyFill="1" applyBorder="1" applyAlignment="1">
      <alignment horizontal="center" vertical="center"/>
    </xf>
    <xf numFmtId="0" fontId="28" fillId="0" borderId="25" xfId="0" applyFont="1" applyBorder="1" applyAlignment="1">
      <alignment horizontal="center" vertical="center"/>
    </xf>
    <xf numFmtId="0" fontId="28" fillId="0" borderId="26" xfId="0" applyFont="1" applyBorder="1" applyAlignment="1">
      <alignment horizontal="center" vertical="center"/>
    </xf>
    <xf numFmtId="0" fontId="28" fillId="0" borderId="27" xfId="0" applyFont="1" applyBorder="1" applyAlignment="1">
      <alignment horizontal="center" vertical="center"/>
    </xf>
    <xf numFmtId="0" fontId="0" fillId="10" borderId="21" xfId="0" applyFill="1" applyBorder="1" applyAlignment="1">
      <alignment horizontal="center" vertical="center"/>
    </xf>
    <xf numFmtId="0" fontId="0" fillId="10" borderId="28" xfId="0" applyFill="1" applyBorder="1" applyAlignment="1">
      <alignment horizontal="center" vertical="center"/>
    </xf>
    <xf numFmtId="0" fontId="0" fillId="10" borderId="20" xfId="0" applyFill="1" applyBorder="1" applyAlignment="1">
      <alignment horizontal="center" vertical="center"/>
    </xf>
    <xf numFmtId="0" fontId="0" fillId="10" borderId="22" xfId="0" applyFill="1" applyBorder="1" applyAlignment="1">
      <alignment horizontal="center" vertical="center"/>
    </xf>
    <xf numFmtId="0" fontId="0" fillId="10" borderId="29" xfId="0" applyFill="1" applyBorder="1" applyAlignment="1">
      <alignment horizontal="center" vertical="center"/>
    </xf>
    <xf numFmtId="0" fontId="28" fillId="0" borderId="24" xfId="0" applyFont="1" applyBorder="1" applyAlignment="1">
      <alignment horizontal="center" vertical="center"/>
    </xf>
    <xf numFmtId="0" fontId="28" fillId="0" borderId="30" xfId="0" applyFont="1" applyBorder="1" applyAlignment="1">
      <alignment horizontal="center" vertical="center"/>
    </xf>
    <xf numFmtId="182" fontId="27" fillId="0" borderId="31" xfId="0" applyNumberFormat="1" applyFont="1" applyBorder="1" applyAlignment="1" applyProtection="1">
      <alignment vertical="center" shrinkToFit="1"/>
      <protection locked="0"/>
    </xf>
    <xf numFmtId="0" fontId="28" fillId="0" borderId="0" xfId="0" applyFont="1" applyAlignment="1">
      <alignment vertical="top" shrinkToFit="1"/>
    </xf>
    <xf numFmtId="0" fontId="27" fillId="0" borderId="0" xfId="0" applyFont="1" applyAlignment="1">
      <alignment vertical="top" shrinkToFit="1"/>
    </xf>
    <xf numFmtId="0" fontId="27" fillId="0" borderId="31" xfId="0" applyFont="1" applyBorder="1" applyAlignment="1">
      <alignment horizontal="left"/>
    </xf>
    <xf numFmtId="0" fontId="27" fillId="0" borderId="32" xfId="0" applyFont="1" applyBorder="1" applyAlignment="1">
      <alignment horizontal="left"/>
    </xf>
    <xf numFmtId="0" fontId="27" fillId="0" borderId="14" xfId="0" applyFont="1" applyBorder="1" applyAlignment="1">
      <alignment horizontal="left"/>
    </xf>
    <xf numFmtId="0" fontId="0" fillId="0" borderId="0" xfId="0" applyAlignment="1" applyProtection="1">
      <alignment horizontal="center"/>
      <protection hidden="1"/>
    </xf>
    <xf numFmtId="0" fontId="0" fillId="0" borderId="8" xfId="0" applyBorder="1" applyAlignment="1" applyProtection="1">
      <alignment horizontal="left"/>
      <protection hidden="1"/>
    </xf>
    <xf numFmtId="0" fontId="0" fillId="0" borderId="9" xfId="0" applyBorder="1" applyAlignment="1" applyProtection="1">
      <alignment horizontal="left"/>
      <protection hidden="1"/>
    </xf>
    <xf numFmtId="0" fontId="27" fillId="0" borderId="8" xfId="0" applyFont="1" applyBorder="1" applyAlignment="1" applyProtection="1">
      <alignment horizontal="left"/>
      <protection hidden="1"/>
    </xf>
    <xf numFmtId="0" fontId="0" fillId="0" borderId="8" xfId="0" applyBorder="1" applyAlignment="1" applyProtection="1">
      <alignment horizontal="left" shrinkToFit="1"/>
      <protection hidden="1"/>
    </xf>
    <xf numFmtId="0" fontId="0" fillId="0" borderId="9" xfId="0" applyBorder="1" applyAlignment="1" applyProtection="1">
      <alignment horizontal="left" shrinkToFit="1"/>
      <protection hidden="1"/>
    </xf>
    <xf numFmtId="0" fontId="2" fillId="0" borderId="0" xfId="53" applyAlignment="1" applyProtection="1">
      <alignment horizontal="center"/>
      <protection hidden="1"/>
    </xf>
    <xf numFmtId="0" fontId="24" fillId="0" borderId="0" xfId="0" applyFont="1"/>
    <xf numFmtId="0" fontId="24" fillId="0" borderId="0" xfId="53" applyFont="1"/>
    <xf numFmtId="0" fontId="24" fillId="0" borderId="0" xfId="53" applyFont="1" applyAlignment="1">
      <alignment horizontal="center"/>
    </xf>
    <xf numFmtId="0" fontId="24" fillId="0" borderId="33" xfId="53" applyFont="1" applyBorder="1" applyAlignment="1">
      <alignment horizontal="center"/>
    </xf>
    <xf numFmtId="0" fontId="24" fillId="0" borderId="15" xfId="0" applyFont="1" applyBorder="1" applyAlignment="1">
      <alignment horizontal="left"/>
    </xf>
    <xf numFmtId="0" fontId="24" fillId="0" borderId="15" xfId="0" applyFont="1" applyBorder="1" applyAlignment="1">
      <alignment horizontal="center"/>
    </xf>
    <xf numFmtId="0" fontId="24" fillId="0" borderId="15" xfId="53" applyFont="1" applyBorder="1" applyAlignment="1">
      <alignment horizontal="center"/>
    </xf>
    <xf numFmtId="0" fontId="24" fillId="0" borderId="15" xfId="0" applyFont="1" applyBorder="1"/>
    <xf numFmtId="0" fontId="24" fillId="0" borderId="34" xfId="0" applyFont="1" applyBorder="1"/>
    <xf numFmtId="0" fontId="24" fillId="0" borderId="0" xfId="0" applyFont="1" applyAlignment="1">
      <alignment horizontal="center"/>
    </xf>
    <xf numFmtId="0" fontId="24" fillId="0" borderId="35" xfId="53" applyFont="1" applyBorder="1" applyAlignment="1">
      <alignment horizontal="center"/>
    </xf>
    <xf numFmtId="0" fontId="24" fillId="0" borderId="0" xfId="0" applyFont="1" applyAlignment="1">
      <alignment horizontal="left"/>
    </xf>
    <xf numFmtId="0" fontId="24" fillId="0" borderId="36" xfId="0" applyFont="1" applyBorder="1"/>
    <xf numFmtId="0" fontId="24" fillId="0" borderId="35" xfId="0" applyFont="1" applyBorder="1" applyAlignment="1">
      <alignment horizontal="center"/>
    </xf>
    <xf numFmtId="0" fontId="24" fillId="0" borderId="37" xfId="0" applyFont="1" applyBorder="1" applyAlignment="1">
      <alignment horizontal="center"/>
    </xf>
    <xf numFmtId="0" fontId="24" fillId="0" borderId="11" xfId="0" applyFont="1" applyBorder="1" applyAlignment="1">
      <alignment horizontal="center"/>
    </xf>
    <xf numFmtId="0" fontId="24" fillId="0" borderId="11" xfId="0" applyFont="1" applyBorder="1"/>
    <xf numFmtId="0" fontId="24" fillId="0" borderId="38" xfId="0" applyFont="1" applyBorder="1"/>
    <xf numFmtId="0" fontId="24" fillId="0" borderId="0" xfId="0" applyFont="1" applyAlignment="1">
      <alignment horizontal="right"/>
    </xf>
    <xf numFmtId="0" fontId="41" fillId="0" borderId="39" xfId="0" applyFont="1" applyBorder="1" applyAlignment="1">
      <alignment horizontal="left" vertical="center"/>
    </xf>
    <xf numFmtId="0" fontId="41" fillId="0" borderId="2" xfId="0" applyFont="1" applyBorder="1" applyAlignment="1">
      <alignment horizontal="left" vertical="center"/>
    </xf>
    <xf numFmtId="0" fontId="40" fillId="0" borderId="3" xfId="0" applyFont="1" applyBorder="1" applyAlignment="1">
      <alignment vertical="center"/>
    </xf>
    <xf numFmtId="0" fontId="24" fillId="0" borderId="3" xfId="0" applyFont="1" applyBorder="1"/>
    <xf numFmtId="0" fontId="27" fillId="0" borderId="8" xfId="0" applyFont="1" applyBorder="1" applyAlignment="1" applyProtection="1">
      <alignment horizontal="left" vertical="center" shrinkToFit="1"/>
      <protection hidden="1"/>
    </xf>
    <xf numFmtId="0" fontId="27" fillId="0" borderId="9" xfId="0" applyFont="1" applyBorder="1" applyAlignment="1" applyProtection="1">
      <alignment horizontal="left" vertical="center" shrinkToFit="1"/>
      <protection hidden="1"/>
    </xf>
    <xf numFmtId="0" fontId="27"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7" fillId="0" borderId="17" xfId="0" applyFont="1" applyBorder="1" applyAlignment="1" applyProtection="1">
      <alignment horizontal="left" vertical="center" shrinkToFit="1"/>
      <protection hidden="1"/>
    </xf>
    <xf numFmtId="0" fontId="24" fillId="0" borderId="0" xfId="0" applyFont="1" applyAlignment="1" applyProtection="1">
      <alignment horizontal="center"/>
      <protection locked="0"/>
    </xf>
    <xf numFmtId="0" fontId="24" fillId="0" borderId="0" xfId="0" applyFont="1" applyAlignment="1" applyProtection="1">
      <alignment horizontal="left"/>
      <protection locked="0"/>
    </xf>
    <xf numFmtId="0" fontId="24" fillId="0" borderId="0" xfId="0" applyFont="1" applyProtection="1">
      <protection locked="0"/>
    </xf>
    <xf numFmtId="177" fontId="24" fillId="0" borderId="0" xfId="0" applyNumberFormat="1" applyFont="1" applyAlignment="1" applyProtection="1">
      <alignment horizontal="center"/>
      <protection locked="0"/>
    </xf>
    <xf numFmtId="177" fontId="24" fillId="0" borderId="0" xfId="0" applyNumberFormat="1" applyFont="1" applyAlignment="1">
      <alignment horizontal="center"/>
    </xf>
    <xf numFmtId="0" fontId="27" fillId="0" borderId="41" xfId="0" applyFont="1" applyBorder="1" applyAlignment="1" applyProtection="1">
      <alignment horizontal="left"/>
      <protection hidden="1"/>
    </xf>
    <xf numFmtId="0" fontId="7" fillId="0" borderId="0" xfId="64" applyFont="1" applyProtection="1">
      <alignment vertical="center"/>
      <protection locked="0"/>
    </xf>
    <xf numFmtId="0" fontId="5" fillId="0" borderId="4" xfId="64" applyFont="1" applyBorder="1" applyProtection="1">
      <alignment vertical="center"/>
      <protection locked="0"/>
    </xf>
    <xf numFmtId="0" fontId="28" fillId="0" borderId="0" xfId="0" applyFont="1" applyAlignment="1">
      <alignment horizontal="center"/>
    </xf>
    <xf numFmtId="185" fontId="28" fillId="0" borderId="0" xfId="0" applyNumberFormat="1" applyFont="1" applyAlignment="1">
      <alignment horizontal="center"/>
    </xf>
    <xf numFmtId="0" fontId="0" fillId="0" borderId="42" xfId="0" applyBorder="1"/>
    <xf numFmtId="0" fontId="0" fillId="0" borderId="13" xfId="0" applyBorder="1"/>
    <xf numFmtId="0" fontId="0" fillId="0" borderId="42" xfId="0" applyBorder="1" applyAlignment="1">
      <alignment horizontal="center"/>
    </xf>
    <xf numFmtId="0" fontId="0" fillId="0" borderId="13" xfId="0" applyBorder="1" applyAlignment="1">
      <alignment horizontal="center"/>
    </xf>
    <xf numFmtId="0" fontId="0" fillId="0" borderId="3" xfId="0" applyBorder="1" applyAlignment="1">
      <alignment horizontal="center"/>
    </xf>
    <xf numFmtId="49" fontId="0" fillId="0" borderId="42" xfId="0" applyNumberFormat="1" applyBorder="1" applyAlignment="1">
      <alignment horizontal="left"/>
    </xf>
    <xf numFmtId="0" fontId="0" fillId="0" borderId="3" xfId="0" applyBorder="1" applyAlignment="1">
      <alignment horizontal="left"/>
    </xf>
    <xf numFmtId="177" fontId="31" fillId="0" borderId="4" xfId="0" applyNumberFormat="1" applyFont="1" applyBorder="1" applyAlignment="1">
      <alignment horizontal="center" shrinkToFit="1"/>
    </xf>
    <xf numFmtId="0" fontId="21" fillId="0" borderId="15" xfId="0" applyFont="1" applyBorder="1"/>
    <xf numFmtId="0" fontId="21" fillId="0" borderId="0" xfId="0" applyFont="1"/>
    <xf numFmtId="0" fontId="21" fillId="0" borderId="0" xfId="53" applyFont="1" applyAlignment="1">
      <alignment horizontal="center"/>
    </xf>
    <xf numFmtId="0" fontId="21" fillId="0" borderId="0" xfId="0" applyFont="1" applyAlignment="1">
      <alignment horizontal="center"/>
    </xf>
    <xf numFmtId="0" fontId="21" fillId="0" borderId="0" xfId="0" applyFont="1" applyAlignment="1">
      <alignment horizontal="left"/>
    </xf>
    <xf numFmtId="0" fontId="21" fillId="0" borderId="35" xfId="53" applyFont="1" applyBorder="1" applyAlignment="1">
      <alignment horizontal="center"/>
    </xf>
    <xf numFmtId="0" fontId="21" fillId="0" borderId="35" xfId="0" applyFont="1" applyBorder="1" applyAlignment="1">
      <alignment horizontal="center"/>
    </xf>
    <xf numFmtId="0" fontId="21" fillId="0" borderId="37" xfId="0" applyFont="1" applyBorder="1" applyAlignment="1">
      <alignment horizontal="center"/>
    </xf>
    <xf numFmtId="0" fontId="21" fillId="0" borderId="11" xfId="0" applyFont="1" applyBorder="1" applyAlignment="1">
      <alignment horizontal="center"/>
    </xf>
    <xf numFmtId="0" fontId="21" fillId="0" borderId="11" xfId="0" applyFont="1" applyBorder="1"/>
    <xf numFmtId="0" fontId="21" fillId="0" borderId="33" xfId="53" applyFont="1" applyBorder="1" applyAlignment="1" applyProtection="1">
      <alignment horizontal="center"/>
      <protection locked="0"/>
    </xf>
    <xf numFmtId="0" fontId="21" fillId="0" borderId="15" xfId="0" applyFont="1" applyBorder="1" applyAlignment="1" applyProtection="1">
      <alignment horizontal="left"/>
      <protection locked="0"/>
    </xf>
    <xf numFmtId="0" fontId="21" fillId="0" borderId="15" xfId="0" applyFont="1" applyBorder="1" applyAlignment="1" applyProtection="1">
      <alignment horizontal="center"/>
      <protection locked="0"/>
    </xf>
    <xf numFmtId="0" fontId="21" fillId="0" borderId="15" xfId="53" applyFont="1" applyBorder="1" applyAlignment="1" applyProtection="1">
      <alignment horizontal="center"/>
      <protection locked="0"/>
    </xf>
    <xf numFmtId="0" fontId="21" fillId="0" borderId="15" xfId="0" applyFont="1" applyBorder="1" applyProtection="1">
      <protection locked="0"/>
    </xf>
    <xf numFmtId="0" fontId="21" fillId="0" borderId="0" xfId="0" applyFont="1" applyProtection="1">
      <protection locked="0"/>
    </xf>
    <xf numFmtId="0" fontId="21" fillId="0" borderId="0" xfId="53" applyFont="1" applyAlignment="1" applyProtection="1">
      <alignment horizontal="center"/>
      <protection locked="0"/>
    </xf>
    <xf numFmtId="0" fontId="21" fillId="0" borderId="0" xfId="0" applyFont="1" applyAlignment="1" applyProtection="1">
      <alignment horizontal="center"/>
      <protection locked="0"/>
    </xf>
    <xf numFmtId="0" fontId="21" fillId="0" borderId="0" xfId="53" applyFont="1" applyProtection="1">
      <protection locked="0"/>
    </xf>
    <xf numFmtId="0" fontId="21" fillId="0" borderId="0" xfId="0" applyFont="1" applyAlignment="1" applyProtection="1">
      <alignment horizontal="left"/>
      <protection locked="0"/>
    </xf>
    <xf numFmtId="0" fontId="21" fillId="0" borderId="35" xfId="53" applyFont="1" applyBorder="1" applyAlignment="1" applyProtection="1">
      <alignment horizontal="center"/>
      <protection locked="0"/>
    </xf>
    <xf numFmtId="0" fontId="21" fillId="0" borderId="0" xfId="53" applyFont="1" applyAlignment="1" applyProtection="1">
      <alignment horizontal="left"/>
      <protection locked="0"/>
    </xf>
    <xf numFmtId="0" fontId="21" fillId="0" borderId="35" xfId="0" applyFont="1" applyBorder="1" applyAlignment="1" applyProtection="1">
      <alignment horizontal="center"/>
      <protection locked="0"/>
    </xf>
    <xf numFmtId="0" fontId="7" fillId="0" borderId="0" xfId="64" applyFont="1" applyProtection="1">
      <alignment vertical="center"/>
      <protection hidden="1"/>
    </xf>
    <xf numFmtId="0" fontId="7" fillId="0" borderId="0" xfId="64" applyFont="1" applyAlignment="1" applyProtection="1">
      <alignment vertical="center" textRotation="255" shrinkToFit="1"/>
      <protection hidden="1"/>
    </xf>
    <xf numFmtId="0" fontId="10" fillId="0" borderId="0" xfId="64" applyFont="1" applyProtection="1">
      <alignment vertical="center"/>
      <protection hidden="1"/>
    </xf>
    <xf numFmtId="0" fontId="7" fillId="0" borderId="0" xfId="64" applyFont="1" applyAlignment="1" applyProtection="1">
      <alignment horizontal="left" vertical="center" textRotation="255" shrinkToFit="1"/>
      <protection hidden="1"/>
    </xf>
    <xf numFmtId="0" fontId="7" fillId="0" borderId="0" xfId="64" applyFont="1" applyAlignment="1" applyProtection="1">
      <alignment horizontal="left" vertical="top" wrapText="1"/>
      <protection hidden="1"/>
    </xf>
    <xf numFmtId="0" fontId="8" fillId="0" borderId="0" xfId="64" applyFont="1" applyAlignment="1" applyProtection="1">
      <alignment horizontal="left" vertical="center" wrapText="1"/>
      <protection hidden="1"/>
    </xf>
    <xf numFmtId="0" fontId="7" fillId="0" borderId="0" xfId="64" applyFont="1" applyAlignment="1" applyProtection="1">
      <alignment vertical="center" textRotation="255"/>
      <protection hidden="1"/>
    </xf>
    <xf numFmtId="0" fontId="7" fillId="0" borderId="34" xfId="60" applyFont="1" applyBorder="1" applyAlignment="1" applyProtection="1">
      <alignment horizontal="center" vertical="center" shrinkToFit="1"/>
      <protection locked="0"/>
    </xf>
    <xf numFmtId="0" fontId="7" fillId="0" borderId="43" xfId="60" applyFont="1" applyBorder="1" applyAlignment="1" applyProtection="1">
      <alignment horizontal="center" vertical="center" shrinkToFit="1"/>
      <protection locked="0"/>
    </xf>
    <xf numFmtId="0" fontId="7" fillId="0" borderId="44" xfId="60" applyFont="1" applyBorder="1" applyAlignment="1" applyProtection="1">
      <alignment horizontal="center" vertical="center" shrinkToFit="1"/>
      <protection locked="0"/>
    </xf>
    <xf numFmtId="0" fontId="7" fillId="0" borderId="45" xfId="60" applyFont="1" applyBorder="1" applyAlignment="1" applyProtection="1">
      <alignment horizontal="center" vertical="center" shrinkToFit="1"/>
      <protection locked="0"/>
    </xf>
    <xf numFmtId="0" fontId="7" fillId="0" borderId="29" xfId="60" applyFont="1" applyBorder="1" applyAlignment="1" applyProtection="1">
      <alignment vertical="center" shrinkToFit="1"/>
      <protection locked="0"/>
    </xf>
    <xf numFmtId="0" fontId="7" fillId="0" borderId="21" xfId="60" applyFont="1" applyBorder="1" applyAlignment="1" applyProtection="1">
      <alignment vertical="center" shrinkToFit="1"/>
      <protection locked="0"/>
    </xf>
    <xf numFmtId="0" fontId="7" fillId="0" borderId="22" xfId="60" applyFont="1" applyBorder="1" applyAlignment="1" applyProtection="1">
      <alignment vertical="center" shrinkToFit="1"/>
      <protection locked="0"/>
    </xf>
    <xf numFmtId="0" fontId="7" fillId="0" borderId="20" xfId="60" applyFont="1" applyBorder="1" applyAlignment="1" applyProtection="1">
      <alignment horizontal="center" vertical="center" shrinkToFit="1"/>
      <protection locked="0"/>
    </xf>
    <xf numFmtId="0" fontId="7" fillId="0" borderId="21" xfId="60" applyFont="1" applyBorder="1" applyAlignment="1" applyProtection="1">
      <alignment horizontal="center" vertical="center" shrinkToFit="1"/>
      <protection locked="0"/>
    </xf>
    <xf numFmtId="0" fontId="7" fillId="0" borderId="22" xfId="60" applyFont="1" applyBorder="1" applyAlignment="1" applyProtection="1">
      <alignment horizontal="center" vertical="center" shrinkToFit="1"/>
      <protection locked="0"/>
    </xf>
    <xf numFmtId="0" fontId="7" fillId="0" borderId="29" xfId="60" applyFont="1" applyBorder="1" applyAlignment="1" applyProtection="1">
      <alignment horizontal="center" vertical="center" shrinkToFit="1"/>
      <protection locked="0"/>
    </xf>
    <xf numFmtId="0" fontId="7" fillId="0" borderId="46" xfId="60" applyFont="1" applyBorder="1" applyAlignment="1" applyProtection="1">
      <alignment horizontal="center" vertical="center" shrinkToFit="1"/>
      <protection locked="0"/>
    </xf>
    <xf numFmtId="0" fontId="7" fillId="0" borderId="47" xfId="60" applyFont="1" applyBorder="1" applyAlignment="1" applyProtection="1">
      <alignment horizontal="center" vertical="center" shrinkToFit="1"/>
      <protection locked="0"/>
    </xf>
    <xf numFmtId="0" fontId="7" fillId="0" borderId="48" xfId="60" applyFont="1" applyBorder="1" applyAlignment="1" applyProtection="1">
      <alignment horizontal="center" vertical="center" shrinkToFit="1"/>
      <protection locked="0"/>
    </xf>
    <xf numFmtId="0" fontId="7" fillId="0" borderId="49" xfId="60" applyFont="1" applyBorder="1" applyAlignment="1" applyProtection="1">
      <alignment horizontal="center" vertical="center" shrinkToFit="1"/>
      <protection locked="0"/>
    </xf>
    <xf numFmtId="0" fontId="7" fillId="0" borderId="50" xfId="60" applyFont="1" applyBorder="1" applyAlignment="1" applyProtection="1">
      <alignment horizontal="center" vertical="center" shrinkToFit="1"/>
      <protection locked="0"/>
    </xf>
    <xf numFmtId="0" fontId="7" fillId="0" borderId="51" xfId="60" applyFont="1" applyBorder="1" applyAlignment="1" applyProtection="1">
      <alignment horizontal="center" vertical="center" shrinkToFit="1"/>
      <protection locked="0"/>
    </xf>
    <xf numFmtId="0" fontId="7" fillId="0" borderId="52" xfId="60" applyFont="1" applyBorder="1" applyAlignment="1" applyProtection="1">
      <alignment horizontal="center" vertical="center" shrinkToFit="1"/>
      <protection locked="0"/>
    </xf>
    <xf numFmtId="0" fontId="7" fillId="0" borderId="38" xfId="60" applyFont="1" applyBorder="1" applyAlignment="1" applyProtection="1">
      <alignment horizontal="center" vertical="center" shrinkToFit="1"/>
      <protection locked="0"/>
    </xf>
    <xf numFmtId="0" fontId="7" fillId="0" borderId="6" xfId="60" applyFont="1" applyBorder="1" applyAlignment="1" applyProtection="1">
      <alignment horizontal="center" vertical="center" shrinkToFit="1"/>
      <protection locked="0"/>
    </xf>
    <xf numFmtId="0" fontId="7" fillId="0" borderId="4" xfId="60" applyFont="1" applyBorder="1" applyAlignment="1" applyProtection="1">
      <alignment horizontal="center" vertical="center" shrinkToFit="1"/>
      <protection locked="0"/>
    </xf>
    <xf numFmtId="0" fontId="7" fillId="0" borderId="5" xfId="60" applyFont="1" applyBorder="1" applyAlignment="1" applyProtection="1">
      <alignment horizontal="center" vertical="center" shrinkToFit="1"/>
      <protection locked="0"/>
    </xf>
    <xf numFmtId="0" fontId="7" fillId="0" borderId="3" xfId="60" applyFont="1" applyBorder="1" applyAlignment="1" applyProtection="1">
      <alignment horizontal="center" vertical="center" shrinkToFit="1"/>
      <protection locked="0"/>
    </xf>
    <xf numFmtId="0" fontId="7" fillId="0" borderId="19" xfId="60" applyFont="1" applyBorder="1" applyAlignment="1" applyProtection="1">
      <alignment horizontal="center" vertical="center" shrinkToFit="1"/>
      <protection locked="0"/>
    </xf>
    <xf numFmtId="177" fontId="7" fillId="0" borderId="7" xfId="60" applyNumberFormat="1" applyFont="1" applyBorder="1" applyAlignment="1" applyProtection="1">
      <alignment horizontal="center" vertical="center" shrinkToFit="1"/>
      <protection locked="0"/>
    </xf>
    <xf numFmtId="177" fontId="7" fillId="0" borderId="53" xfId="60" applyNumberFormat="1" applyFont="1" applyBorder="1" applyAlignment="1" applyProtection="1">
      <alignment horizontal="center" vertical="center" shrinkToFit="1"/>
      <protection locked="0"/>
    </xf>
    <xf numFmtId="177" fontId="7" fillId="0" borderId="54" xfId="60" applyNumberFormat="1" applyFont="1" applyBorder="1" applyAlignment="1" applyProtection="1">
      <alignment horizontal="center" vertical="center" shrinkToFit="1"/>
      <protection locked="0"/>
    </xf>
    <xf numFmtId="177" fontId="7" fillId="0" borderId="55" xfId="60" applyNumberFormat="1" applyFont="1" applyBorder="1" applyAlignment="1" applyProtection="1">
      <alignment horizontal="center" vertical="center" shrinkToFit="1"/>
      <protection locked="0"/>
    </xf>
    <xf numFmtId="0" fontId="7" fillId="0" borderId="56" xfId="60" applyFont="1" applyBorder="1" applyAlignment="1" applyProtection="1">
      <alignment horizontal="center" vertical="center" shrinkToFit="1"/>
      <protection locked="0"/>
    </xf>
    <xf numFmtId="0" fontId="7" fillId="0" borderId="26" xfId="60" applyFont="1" applyBorder="1" applyAlignment="1" applyProtection="1">
      <alignment horizontal="center" vertical="center" shrinkToFit="1"/>
      <protection locked="0"/>
    </xf>
    <xf numFmtId="0" fontId="7" fillId="0" borderId="57" xfId="60" applyFont="1" applyBorder="1" applyAlignment="1" applyProtection="1">
      <alignment horizontal="center" vertical="center" shrinkToFit="1"/>
      <protection locked="0"/>
    </xf>
    <xf numFmtId="0" fontId="7" fillId="0" borderId="58" xfId="60" applyFont="1" applyBorder="1" applyAlignment="1" applyProtection="1">
      <alignment horizontal="center" vertical="center" shrinkToFit="1"/>
      <protection locked="0"/>
    </xf>
    <xf numFmtId="0" fontId="7" fillId="0" borderId="59" xfId="60" applyFont="1" applyBorder="1" applyAlignment="1" applyProtection="1">
      <alignment vertical="center" shrinkToFit="1"/>
      <protection locked="0"/>
    </xf>
    <xf numFmtId="0" fontId="7" fillId="0" borderId="54" xfId="60" applyFont="1" applyBorder="1" applyAlignment="1" applyProtection="1">
      <alignment vertical="center" shrinkToFit="1"/>
      <protection locked="0"/>
    </xf>
    <xf numFmtId="0" fontId="7" fillId="0" borderId="55" xfId="60" applyFont="1" applyBorder="1" applyAlignment="1" applyProtection="1">
      <alignment vertical="center" shrinkToFit="1"/>
      <protection locked="0"/>
    </xf>
    <xf numFmtId="0" fontId="7" fillId="0" borderId="53" xfId="60" applyFont="1" applyBorder="1" applyAlignment="1" applyProtection="1">
      <alignment vertical="center" shrinkToFit="1"/>
      <protection locked="0"/>
    </xf>
    <xf numFmtId="0" fontId="0" fillId="0" borderId="8" xfId="0" applyBorder="1" applyAlignment="1" applyProtection="1">
      <alignment horizontal="left"/>
      <protection locked="0"/>
    </xf>
    <xf numFmtId="0" fontId="51" fillId="0" borderId="0" xfId="60" applyFont="1">
      <alignment vertical="center"/>
    </xf>
    <xf numFmtId="0" fontId="52" fillId="0" borderId="0" xfId="0" applyFont="1" applyAlignment="1" applyProtection="1">
      <alignment horizontal="left"/>
      <protection locked="0"/>
    </xf>
    <xf numFmtId="0" fontId="52" fillId="0" borderId="0" xfId="0" applyFont="1" applyProtection="1">
      <protection locked="0"/>
    </xf>
    <xf numFmtId="0" fontId="53" fillId="0" borderId="0" xfId="0" applyFont="1" applyAlignment="1" applyProtection="1">
      <alignment horizontal="left"/>
      <protection locked="0"/>
    </xf>
    <xf numFmtId="0" fontId="34" fillId="0" borderId="0" xfId="55" applyFont="1" applyAlignment="1">
      <alignment horizontal="left" vertical="center"/>
    </xf>
    <xf numFmtId="0" fontId="35" fillId="0" borderId="0" xfId="55" applyFont="1" applyAlignment="1">
      <alignment horizontal="left" vertical="center"/>
    </xf>
    <xf numFmtId="0" fontId="54" fillId="0" borderId="0" xfId="55" applyFont="1" applyAlignment="1" applyProtection="1">
      <alignment horizontal="left" vertical="center"/>
      <protection locked="0"/>
    </xf>
    <xf numFmtId="0" fontId="5" fillId="0" borderId="0" xfId="55" applyFont="1" applyAlignment="1" applyProtection="1">
      <alignment horizontal="left" vertical="center"/>
      <protection locked="0"/>
    </xf>
    <xf numFmtId="0" fontId="34" fillId="0" borderId="13" xfId="55" applyFont="1" applyBorder="1" applyAlignment="1">
      <alignment horizontal="left" vertical="center"/>
    </xf>
    <xf numFmtId="0" fontId="34" fillId="0" borderId="15" xfId="55" applyFont="1" applyBorder="1" applyAlignment="1">
      <alignment horizontal="left" vertical="center"/>
    </xf>
    <xf numFmtId="49" fontId="34" fillId="0" borderId="0" xfId="55" applyNumberFormat="1" applyFont="1" applyAlignment="1">
      <alignment horizontal="left" vertical="top"/>
    </xf>
    <xf numFmtId="0" fontId="34" fillId="0" borderId="0" xfId="55" applyFont="1" applyAlignment="1">
      <alignment horizontal="left" vertical="top" wrapText="1"/>
    </xf>
    <xf numFmtId="0" fontId="34" fillId="4" borderId="35" xfId="55" applyFont="1" applyFill="1" applyBorder="1" applyProtection="1">
      <alignment vertical="center"/>
      <protection locked="0"/>
    </xf>
    <xf numFmtId="0" fontId="34" fillId="4" borderId="0" xfId="55" applyFont="1" applyFill="1" applyProtection="1">
      <alignment vertical="center"/>
      <protection locked="0"/>
    </xf>
    <xf numFmtId="0" fontId="34" fillId="4" borderId="36" xfId="55" applyFont="1" applyFill="1" applyBorder="1" applyProtection="1">
      <alignment vertical="center"/>
      <protection locked="0"/>
    </xf>
    <xf numFmtId="0" fontId="34" fillId="0" borderId="11" xfId="55" applyFont="1" applyBorder="1" applyAlignment="1">
      <alignment horizontal="left" vertical="center"/>
    </xf>
    <xf numFmtId="49" fontId="34" fillId="0" borderId="11" xfId="55" applyNumberFormat="1" applyFont="1" applyBorder="1" applyAlignment="1">
      <alignment horizontal="left" vertical="center"/>
    </xf>
    <xf numFmtId="0" fontId="34" fillId="0" borderId="11" xfId="55" applyFont="1" applyBorder="1" applyAlignment="1">
      <alignment horizontal="left" vertical="top" wrapText="1"/>
    </xf>
    <xf numFmtId="0" fontId="34" fillId="0" borderId="38" xfId="55" applyFont="1" applyBorder="1" applyAlignment="1">
      <alignment horizontal="left" vertical="top" wrapText="1"/>
    </xf>
    <xf numFmtId="0" fontId="34" fillId="4" borderId="35" xfId="55" applyFont="1" applyFill="1" applyBorder="1" applyAlignment="1" applyProtection="1">
      <alignment horizontal="center" vertical="center"/>
      <protection locked="0"/>
    </xf>
    <xf numFmtId="0" fontId="34" fillId="4" borderId="0" xfId="55" applyFont="1" applyFill="1" applyAlignment="1" applyProtection="1">
      <alignment horizontal="center" vertical="center"/>
      <protection locked="0"/>
    </xf>
    <xf numFmtId="0" fontId="34" fillId="4" borderId="36" xfId="55" applyFont="1" applyFill="1" applyBorder="1" applyAlignment="1" applyProtection="1">
      <alignment horizontal="center" vertical="center"/>
      <protection locked="0"/>
    </xf>
    <xf numFmtId="0" fontId="34" fillId="0" borderId="42" xfId="55" applyFont="1" applyBorder="1" applyAlignment="1">
      <alignment horizontal="left" vertical="center"/>
    </xf>
    <xf numFmtId="49" fontId="34" fillId="0" borderId="13" xfId="55" applyNumberFormat="1" applyFont="1" applyBorder="1" applyAlignment="1">
      <alignment horizontal="left" vertical="center"/>
    </xf>
    <xf numFmtId="0" fontId="34" fillId="0" borderId="13" xfId="55" applyFont="1" applyBorder="1" applyAlignment="1">
      <alignment horizontal="left" vertical="top" wrapText="1"/>
    </xf>
    <xf numFmtId="49" fontId="34" fillId="0" borderId="0" xfId="55" applyNumberFormat="1" applyFont="1" applyAlignment="1">
      <alignment horizontal="left" vertical="center"/>
    </xf>
    <xf numFmtId="0" fontId="5" fillId="0" borderId="11" xfId="55" applyFont="1" applyBorder="1" applyAlignment="1">
      <alignment horizontal="left" vertical="center"/>
    </xf>
    <xf numFmtId="49" fontId="5" fillId="0" borderId="11" xfId="55" applyNumberFormat="1" applyFont="1" applyBorder="1" applyAlignment="1">
      <alignment horizontal="left" vertical="center"/>
    </xf>
    <xf numFmtId="0" fontId="5" fillId="0" borderId="38" xfId="55" applyFont="1" applyBorder="1" applyAlignment="1">
      <alignment horizontal="left" vertical="center"/>
    </xf>
    <xf numFmtId="0" fontId="5" fillId="4" borderId="35" xfId="55" applyFont="1" applyFill="1" applyBorder="1" applyAlignment="1" applyProtection="1">
      <alignment horizontal="center" vertical="center"/>
      <protection locked="0"/>
    </xf>
    <xf numFmtId="0" fontId="5" fillId="4" borderId="0" xfId="55" applyFont="1" applyFill="1" applyAlignment="1" applyProtection="1">
      <alignment horizontal="center" vertical="center"/>
      <protection locked="0"/>
    </xf>
    <xf numFmtId="0" fontId="5" fillId="4" borderId="36" xfId="55" applyFont="1" applyFill="1" applyBorder="1" applyAlignment="1" applyProtection="1">
      <alignment horizontal="center" vertical="center"/>
      <protection locked="0"/>
    </xf>
    <xf numFmtId="0" fontId="5" fillId="0" borderId="15" xfId="55" applyFont="1" applyBorder="1" applyAlignment="1">
      <alignment horizontal="left" vertical="center"/>
    </xf>
    <xf numFmtId="49" fontId="5" fillId="0" borderId="15" xfId="55" applyNumberFormat="1" applyFont="1" applyBorder="1">
      <alignment vertical="center"/>
    </xf>
    <xf numFmtId="0" fontId="5" fillId="0" borderId="15" xfId="55" applyFont="1" applyBorder="1" applyAlignment="1">
      <alignment horizontal="left" vertical="center" wrapText="1"/>
    </xf>
    <xf numFmtId="0" fontId="5" fillId="4" borderId="35" xfId="55" applyFont="1" applyFill="1" applyBorder="1" applyProtection="1">
      <alignment vertical="center"/>
      <protection locked="0"/>
    </xf>
    <xf numFmtId="0" fontId="5" fillId="4" borderId="0" xfId="55" applyFont="1" applyFill="1" applyProtection="1">
      <alignment vertical="center"/>
      <protection locked="0"/>
    </xf>
    <xf numFmtId="0" fontId="5" fillId="4" borderId="36" xfId="55" applyFont="1" applyFill="1" applyBorder="1" applyProtection="1">
      <alignment vertical="center"/>
      <protection locked="0"/>
    </xf>
    <xf numFmtId="49" fontId="5" fillId="0" borderId="11" xfId="55" applyNumberFormat="1" applyFont="1" applyBorder="1">
      <alignment vertical="center"/>
    </xf>
    <xf numFmtId="0" fontId="5" fillId="0" borderId="11" xfId="55" applyFont="1" applyBorder="1" applyAlignment="1">
      <alignment horizontal="left" vertical="center" wrapText="1"/>
    </xf>
    <xf numFmtId="0" fontId="5" fillId="0" borderId="38" xfId="55" applyFont="1" applyBorder="1" applyAlignment="1">
      <alignment horizontal="left" vertical="center" wrapText="1"/>
    </xf>
    <xf numFmtId="0" fontId="5" fillId="0" borderId="0" xfId="55" applyFont="1" applyAlignment="1">
      <alignment horizontal="left" vertical="center"/>
    </xf>
    <xf numFmtId="49" fontId="5" fillId="0" borderId="0" xfId="55" applyNumberFormat="1" applyFont="1" applyAlignment="1">
      <alignment horizontal="left" vertical="center"/>
    </xf>
    <xf numFmtId="0" fontId="5" fillId="0" borderId="35" xfId="55" applyFont="1" applyBorder="1" applyAlignment="1">
      <alignment horizontal="left" vertical="center"/>
    </xf>
    <xf numFmtId="0" fontId="5" fillId="0" borderId="13" xfId="55" applyFont="1" applyBorder="1" applyAlignment="1">
      <alignment horizontal="left" vertical="center"/>
    </xf>
    <xf numFmtId="0" fontId="5" fillId="0" borderId="0" xfId="55" applyFont="1" applyAlignment="1">
      <alignment horizontal="center" vertical="center"/>
    </xf>
    <xf numFmtId="0" fontId="5" fillId="0" borderId="36" xfId="55" applyFont="1" applyBorder="1" applyAlignment="1">
      <alignment horizontal="center" vertical="center"/>
    </xf>
    <xf numFmtId="0" fontId="5" fillId="0" borderId="34" xfId="55" applyFont="1" applyBorder="1" applyAlignment="1">
      <alignment horizontal="left" vertical="center"/>
    </xf>
    <xf numFmtId="0" fontId="5" fillId="0" borderId="33" xfId="55" applyFont="1" applyBorder="1" applyAlignment="1">
      <alignment horizontal="center" vertical="center"/>
    </xf>
    <xf numFmtId="0" fontId="5" fillId="0" borderId="15" xfId="55" applyFont="1" applyBorder="1" applyAlignment="1">
      <alignment horizontal="center" vertical="center"/>
    </xf>
    <xf numFmtId="0" fontId="5" fillId="0" borderId="34" xfId="55" applyFont="1" applyBorder="1" applyAlignment="1">
      <alignment horizontal="center" vertical="center"/>
    </xf>
    <xf numFmtId="0" fontId="5" fillId="0" borderId="0" xfId="55" applyFont="1" applyAlignment="1">
      <alignment horizontal="left" vertical="center" wrapText="1"/>
    </xf>
    <xf numFmtId="0" fontId="5" fillId="0" borderId="35" xfId="55" applyFont="1" applyBorder="1" applyAlignment="1">
      <alignment horizontal="center" vertical="center"/>
    </xf>
    <xf numFmtId="0" fontId="8" fillId="0" borderId="4" xfId="55" applyFont="1" applyBorder="1" applyAlignment="1">
      <alignment horizontal="left" vertical="center"/>
    </xf>
    <xf numFmtId="0" fontId="8" fillId="0" borderId="42" xfId="55" applyFont="1" applyBorder="1" applyAlignment="1">
      <alignment horizontal="left" vertical="center"/>
    </xf>
    <xf numFmtId="0" fontId="8" fillId="0" borderId="13" xfId="55" applyFont="1" applyBorder="1" applyAlignment="1">
      <alignment horizontal="left" vertical="center"/>
    </xf>
    <xf numFmtId="0" fontId="8" fillId="0" borderId="3" xfId="55" applyFont="1" applyBorder="1" applyAlignment="1">
      <alignment horizontal="left" vertical="center"/>
    </xf>
    <xf numFmtId="0" fontId="8" fillId="0" borderId="35" xfId="55" applyFont="1" applyBorder="1" applyAlignment="1">
      <alignment horizontal="center" vertical="center"/>
    </xf>
    <xf numFmtId="0" fontId="8" fillId="0" borderId="0" xfId="55" applyFont="1" applyAlignment="1">
      <alignment horizontal="center" vertical="center"/>
    </xf>
    <xf numFmtId="0" fontId="8" fillId="0" borderId="36" xfId="55" applyFont="1" applyBorder="1" applyAlignment="1">
      <alignment horizontal="center" vertical="center"/>
    </xf>
    <xf numFmtId="49" fontId="8" fillId="0" borderId="4" xfId="55" applyNumberFormat="1" applyFont="1" applyBorder="1" applyAlignment="1">
      <alignment horizontal="center" vertical="center"/>
    </xf>
    <xf numFmtId="0" fontId="5" fillId="0" borderId="3" xfId="55" applyFont="1" applyBorder="1">
      <alignment vertical="center"/>
    </xf>
    <xf numFmtId="0" fontId="5" fillId="0" borderId="42" xfId="55" applyFont="1" applyBorder="1" applyAlignment="1">
      <alignment vertical="top" wrapText="1"/>
    </xf>
    <xf numFmtId="0" fontId="5" fillId="0" borderId="13" xfId="55" applyFont="1" applyBorder="1" applyAlignment="1">
      <alignment vertical="top" wrapText="1"/>
    </xf>
    <xf numFmtId="0" fontId="5" fillId="0" borderId="3" xfId="55" applyFont="1" applyBorder="1" applyAlignment="1">
      <alignment vertical="top" wrapText="1"/>
    </xf>
    <xf numFmtId="0" fontId="5" fillId="0" borderId="35" xfId="55" applyFont="1" applyBorder="1">
      <alignment vertical="center"/>
    </xf>
    <xf numFmtId="0" fontId="5" fillId="0" borderId="0" xfId="55" applyFont="1">
      <alignment vertical="center"/>
    </xf>
    <xf numFmtId="0" fontId="5" fillId="0" borderId="36" xfId="55" applyFont="1" applyBorder="1">
      <alignment vertical="center"/>
    </xf>
    <xf numFmtId="0" fontId="5" fillId="0" borderId="37" xfId="55" applyFont="1" applyBorder="1" applyAlignment="1">
      <alignment horizontal="left" vertical="center"/>
    </xf>
    <xf numFmtId="0" fontId="5" fillId="0" borderId="35" xfId="55" applyFont="1" applyBorder="1" applyProtection="1">
      <alignment vertical="center"/>
      <protection locked="0"/>
    </xf>
    <xf numFmtId="0" fontId="5" fillId="0" borderId="0" xfId="55" applyFont="1" applyProtection="1">
      <alignment vertical="center"/>
      <protection locked="0"/>
    </xf>
    <xf numFmtId="0" fontId="5" fillId="0" borderId="36" xfId="55" applyFont="1" applyBorder="1" applyProtection="1">
      <alignment vertical="center"/>
      <protection locked="0"/>
    </xf>
    <xf numFmtId="0" fontId="37" fillId="0" borderId="0" xfId="55" applyFont="1" applyAlignment="1">
      <alignment horizontal="left" vertical="center"/>
    </xf>
    <xf numFmtId="0" fontId="8" fillId="0" borderId="0" xfId="55" applyFont="1">
      <alignment vertical="center"/>
    </xf>
    <xf numFmtId="0" fontId="34" fillId="4" borderId="0" xfId="55" applyFont="1" applyFill="1" applyAlignment="1" applyProtection="1">
      <alignment horizontal="left" vertical="center"/>
      <protection locked="0"/>
    </xf>
    <xf numFmtId="0" fontId="35" fillId="0" borderId="0" xfId="55" applyFont="1" applyAlignment="1">
      <alignment horizontal="center" vertical="center" wrapText="1"/>
    </xf>
    <xf numFmtId="0" fontId="38" fillId="0" borderId="11" xfId="55" applyFont="1" applyBorder="1" applyAlignment="1" applyProtection="1">
      <alignment horizontal="center" vertical="center"/>
      <protection locked="0" hidden="1"/>
    </xf>
    <xf numFmtId="0" fontId="33" fillId="0" borderId="0" xfId="55" applyFont="1" applyAlignment="1">
      <alignment horizontal="left" vertical="top"/>
    </xf>
    <xf numFmtId="0" fontId="34" fillId="0" borderId="0" xfId="55" applyFont="1" applyAlignment="1" applyProtection="1">
      <alignment horizontal="left" vertical="center"/>
      <protection locked="0"/>
    </xf>
    <xf numFmtId="0" fontId="38" fillId="0" borderId="0" xfId="55" applyFont="1" applyAlignment="1" applyProtection="1">
      <alignment horizontal="center" vertical="center"/>
      <protection locked="0" hidden="1"/>
    </xf>
    <xf numFmtId="0" fontId="5" fillId="6" borderId="0" xfId="55" applyFont="1" applyFill="1" applyProtection="1">
      <alignment vertical="center"/>
      <protection locked="0"/>
    </xf>
    <xf numFmtId="0" fontId="5" fillId="0" borderId="3" xfId="55" applyFont="1" applyBorder="1" applyAlignment="1">
      <alignment horizontal="center" vertical="center"/>
    </xf>
    <xf numFmtId="0" fontId="5" fillId="0" borderId="4" xfId="55" applyFont="1" applyBorder="1" applyAlignment="1">
      <alignment horizontal="center" vertical="center"/>
    </xf>
    <xf numFmtId="0" fontId="5" fillId="0" borderId="11" xfId="55" applyFont="1" applyBorder="1" applyAlignment="1">
      <alignment horizontal="center" vertical="center" wrapText="1"/>
    </xf>
    <xf numFmtId="0" fontId="5" fillId="0" borderId="0" xfId="55" applyFont="1" applyAlignment="1">
      <alignment horizontal="center" vertical="center" wrapText="1"/>
    </xf>
    <xf numFmtId="0" fontId="5" fillId="0" borderId="0" xfId="55" applyFont="1" applyAlignment="1" applyProtection="1">
      <alignment horizontal="center" vertical="center"/>
      <protection locked="0"/>
    </xf>
    <xf numFmtId="0" fontId="0" fillId="0" borderId="0" xfId="0" applyProtection="1">
      <protection locked="0"/>
    </xf>
    <xf numFmtId="0" fontId="5" fillId="0" borderId="37" xfId="55" applyFont="1" applyBorder="1" applyAlignment="1">
      <alignment horizontal="center" vertical="center"/>
    </xf>
    <xf numFmtId="0" fontId="5" fillId="0" borderId="11" xfId="55" applyFont="1" applyBorder="1" applyAlignment="1">
      <alignment horizontal="center" vertical="center"/>
    </xf>
    <xf numFmtId="0" fontId="5" fillId="0" borderId="38" xfId="55" applyFont="1" applyBorder="1" applyAlignment="1">
      <alignment horizontal="center" vertical="center"/>
    </xf>
    <xf numFmtId="0" fontId="5" fillId="0" borderId="33" xfId="55" applyFont="1" applyBorder="1" applyAlignment="1">
      <alignment horizontal="left" vertical="center"/>
    </xf>
    <xf numFmtId="0" fontId="5" fillId="4" borderId="15" xfId="55" applyFont="1" applyFill="1" applyBorder="1" applyProtection="1">
      <alignment vertical="center"/>
      <protection locked="0"/>
    </xf>
    <xf numFmtId="0" fontId="5" fillId="4" borderId="34" xfId="55" applyFont="1" applyFill="1" applyBorder="1" applyProtection="1">
      <alignment vertical="center"/>
      <protection locked="0"/>
    </xf>
    <xf numFmtId="0" fontId="5" fillId="6" borderId="0" xfId="55" applyFont="1" applyFill="1" applyAlignment="1">
      <alignment horizontal="left" vertical="center"/>
    </xf>
    <xf numFmtId="0" fontId="5" fillId="6" borderId="36" xfId="55" applyFont="1" applyFill="1" applyBorder="1" applyAlignment="1">
      <alignment horizontal="left" vertical="center"/>
    </xf>
    <xf numFmtId="0" fontId="5" fillId="6" borderId="11" xfId="55" applyFont="1" applyFill="1" applyBorder="1" applyAlignment="1">
      <alignment horizontal="left" vertical="center"/>
    </xf>
    <xf numFmtId="0" fontId="5" fillId="6" borderId="38" xfId="55" applyFont="1" applyFill="1" applyBorder="1" applyAlignment="1">
      <alignment horizontal="left" vertical="center"/>
    </xf>
    <xf numFmtId="0" fontId="5" fillId="0" borderId="0" xfId="55" applyFont="1" applyAlignment="1">
      <alignment vertical="top" wrapText="1"/>
    </xf>
    <xf numFmtId="0" fontId="47" fillId="0" borderId="0" xfId="55" applyFont="1" applyAlignment="1">
      <alignment horizontal="left" vertical="center"/>
    </xf>
    <xf numFmtId="0" fontId="42" fillId="0" borderId="0" xfId="55" applyFont="1" applyAlignment="1" applyProtection="1">
      <alignment horizontal="left" vertical="center"/>
      <protection locked="0" hidden="1"/>
    </xf>
    <xf numFmtId="0" fontId="55" fillId="0" borderId="0" xfId="55" applyFont="1" applyAlignment="1" applyProtection="1">
      <alignment horizontal="left" vertical="center"/>
      <protection locked="0" hidden="1"/>
    </xf>
    <xf numFmtId="0" fontId="34" fillId="4" borderId="35" xfId="55" applyFont="1" applyFill="1" applyBorder="1">
      <alignment vertical="center"/>
    </xf>
    <xf numFmtId="0" fontId="34" fillId="4" borderId="0" xfId="55" applyFont="1" applyFill="1">
      <alignment vertical="center"/>
    </xf>
    <xf numFmtId="0" fontId="34" fillId="4" borderId="36" xfId="55" applyFont="1" applyFill="1" applyBorder="1">
      <alignment vertical="center"/>
    </xf>
    <xf numFmtId="0" fontId="34" fillId="4" borderId="35" xfId="55" applyFont="1" applyFill="1" applyBorder="1" applyAlignment="1">
      <alignment horizontal="center" vertical="center"/>
    </xf>
    <xf numFmtId="0" fontId="34" fillId="4" borderId="0" xfId="55" applyFont="1" applyFill="1" applyAlignment="1">
      <alignment horizontal="center" vertical="center"/>
    </xf>
    <xf numFmtId="0" fontId="34" fillId="4" borderId="36" xfId="55" applyFont="1" applyFill="1" applyBorder="1" applyAlignment="1">
      <alignment horizontal="center" vertical="center"/>
    </xf>
    <xf numFmtId="0" fontId="5" fillId="4" borderId="35" xfId="55" applyFont="1" applyFill="1" applyBorder="1" applyAlignment="1">
      <alignment horizontal="center" vertical="center"/>
    </xf>
    <xf numFmtId="0" fontId="5" fillId="4" borderId="0" xfId="55" applyFont="1" applyFill="1" applyAlignment="1">
      <alignment horizontal="center" vertical="center"/>
    </xf>
    <xf numFmtId="0" fontId="5" fillId="4" borderId="36" xfId="55" applyFont="1" applyFill="1" applyBorder="1" applyAlignment="1">
      <alignment horizontal="center" vertical="center"/>
    </xf>
    <xf numFmtId="0" fontId="5" fillId="4" borderId="35" xfId="55" applyFont="1" applyFill="1" applyBorder="1">
      <alignment vertical="center"/>
    </xf>
    <xf numFmtId="0" fontId="5" fillId="4" borderId="0" xfId="55" applyFont="1" applyFill="1">
      <alignment vertical="center"/>
    </xf>
    <xf numFmtId="0" fontId="5" fillId="4" borderId="36" xfId="55" applyFont="1" applyFill="1" applyBorder="1">
      <alignment vertical="center"/>
    </xf>
    <xf numFmtId="0" fontId="5" fillId="0" borderId="0" xfId="55" applyFont="1" applyAlignment="1">
      <alignment horizontal="left" vertical="top" wrapText="1"/>
    </xf>
    <xf numFmtId="0" fontId="5" fillId="0" borderId="11" xfId="55" applyFont="1" applyBorder="1" applyAlignment="1">
      <alignment horizontal="left" vertical="top" wrapText="1"/>
    </xf>
    <xf numFmtId="0" fontId="8" fillId="0" borderId="0" xfId="55" applyFont="1" applyAlignment="1">
      <alignment horizontal="left" vertical="center"/>
    </xf>
    <xf numFmtId="0" fontId="5" fillId="0" borderId="42" xfId="55" applyFont="1" applyBorder="1" applyAlignment="1">
      <alignment horizontal="left" vertical="center"/>
    </xf>
    <xf numFmtId="49" fontId="55" fillId="0" borderId="0" xfId="55" applyNumberFormat="1" applyFont="1" applyAlignment="1" applyProtection="1">
      <alignment horizontal="left" vertical="center"/>
      <protection locked="0" hidden="1"/>
    </xf>
    <xf numFmtId="0" fontId="8" fillId="0" borderId="3" xfId="55" applyFont="1" applyBorder="1">
      <alignment vertical="center"/>
    </xf>
    <xf numFmtId="0" fontId="34" fillId="0" borderId="3" xfId="55" applyFont="1" applyBorder="1" applyAlignment="1">
      <alignment horizontal="left" vertical="center"/>
    </xf>
    <xf numFmtId="0" fontId="5" fillId="0" borderId="3" xfId="55" applyFont="1" applyBorder="1" applyProtection="1">
      <alignment vertical="center"/>
      <protection locked="0"/>
    </xf>
    <xf numFmtId="0" fontId="5" fillId="0" borderId="4" xfId="55" applyFont="1" applyBorder="1" applyAlignment="1">
      <alignment horizontal="center" vertical="center" wrapText="1"/>
    </xf>
    <xf numFmtId="0" fontId="5" fillId="0" borderId="61" xfId="55" applyFont="1" applyBorder="1" applyAlignment="1">
      <alignment horizontal="left" vertical="center"/>
    </xf>
    <xf numFmtId="0" fontId="5" fillId="0" borderId="36" xfId="55" applyFont="1" applyBorder="1" applyAlignment="1">
      <alignment horizontal="left" vertical="center"/>
    </xf>
    <xf numFmtId="0" fontId="55" fillId="0" borderId="0" xfId="55" applyFont="1" applyAlignment="1">
      <alignment horizontal="left" vertical="center"/>
    </xf>
    <xf numFmtId="0" fontId="0" fillId="0" borderId="0" xfId="0" applyAlignment="1" applyProtection="1">
      <alignment horizontal="center"/>
      <protection locked="0"/>
    </xf>
    <xf numFmtId="0" fontId="27" fillId="0" borderId="0" xfId="0" applyFont="1" applyProtection="1">
      <protection locked="0"/>
    </xf>
    <xf numFmtId="0" fontId="27" fillId="0" borderId="0" xfId="0" applyFont="1" applyAlignment="1" applyProtection="1">
      <alignment vertical="center"/>
      <protection locked="0"/>
    </xf>
    <xf numFmtId="0" fontId="27" fillId="0" borderId="0" xfId="0" applyFont="1" applyAlignment="1" applyProtection="1">
      <alignment vertical="top"/>
      <protection locked="0"/>
    </xf>
    <xf numFmtId="0" fontId="18" fillId="0" borderId="0" xfId="51" applyFont="1"/>
    <xf numFmtId="0" fontId="16" fillId="0" borderId="0" xfId="65" applyFont="1" applyAlignment="1">
      <alignment horizontal="center" vertical="center"/>
    </xf>
    <xf numFmtId="0" fontId="19" fillId="0" borderId="0" xfId="65" applyFont="1" applyAlignment="1">
      <alignment horizontal="center" vertical="center"/>
    </xf>
    <xf numFmtId="0" fontId="17" fillId="0" borderId="0" xfId="47" applyFont="1" applyAlignment="1">
      <alignment horizontal="right" vertical="center" wrapText="1"/>
    </xf>
    <xf numFmtId="0" fontId="17" fillId="0" borderId="0" xfId="47" applyFont="1" applyAlignment="1"/>
    <xf numFmtId="0" fontId="17" fillId="0" borderId="0" xfId="47" applyFont="1">
      <alignment vertical="center"/>
    </xf>
    <xf numFmtId="0" fontId="17" fillId="0" borderId="0" xfId="47" applyFont="1" applyAlignment="1">
      <alignment horizontal="right" vertical="center"/>
    </xf>
    <xf numFmtId="0" fontId="17" fillId="0" borderId="0" xfId="47" applyFont="1" applyAlignment="1">
      <alignment horizontal="right" wrapText="1"/>
    </xf>
    <xf numFmtId="0" fontId="17" fillId="0" borderId="0" xfId="47" applyFont="1" applyAlignment="1">
      <alignment horizontal="right"/>
    </xf>
    <xf numFmtId="0" fontId="18" fillId="0" borderId="0" xfId="47" applyFont="1" applyAlignment="1"/>
    <xf numFmtId="0" fontId="17" fillId="0" borderId="0" xfId="47" applyFont="1" applyAlignment="1">
      <alignment horizontal="center"/>
    </xf>
    <xf numFmtId="0" fontId="17" fillId="0" borderId="0" xfId="47" quotePrefix="1" applyFont="1" applyAlignment="1"/>
    <xf numFmtId="0" fontId="7" fillId="0" borderId="0" xfId="64" applyFont="1" applyAlignment="1" applyProtection="1">
      <alignment horizontal="left" vertical="center"/>
      <protection locked="0"/>
    </xf>
    <xf numFmtId="0" fontId="7" fillId="0" borderId="0" xfId="64" applyFont="1" applyAlignment="1" applyProtection="1">
      <alignment horizontal="left" vertical="center" shrinkToFit="1"/>
      <protection locked="0"/>
    </xf>
    <xf numFmtId="177" fontId="7" fillId="0" borderId="7" xfId="60" applyNumberFormat="1" applyFont="1" applyBorder="1" applyAlignment="1">
      <alignment horizontal="center" vertical="center" shrinkToFit="1"/>
    </xf>
    <xf numFmtId="177" fontId="7" fillId="0" borderId="53" xfId="60" applyNumberFormat="1" applyFont="1" applyBorder="1" applyAlignment="1">
      <alignment horizontal="center" vertical="center" shrinkToFit="1"/>
    </xf>
    <xf numFmtId="0" fontId="50" fillId="0" borderId="0" xfId="0" applyFont="1" applyAlignment="1">
      <alignment vertical="top" wrapText="1"/>
    </xf>
    <xf numFmtId="0" fontId="0" fillId="0" borderId="0" xfId="0" applyAlignment="1">
      <alignment vertical="top" wrapText="1"/>
    </xf>
    <xf numFmtId="0" fontId="0" fillId="0" borderId="64" xfId="0" applyBorder="1" applyAlignment="1">
      <alignment vertical="top" wrapText="1"/>
    </xf>
    <xf numFmtId="0" fontId="0" fillId="0" borderId="65" xfId="0" applyBorder="1" applyAlignment="1">
      <alignment vertical="top" wrapText="1"/>
    </xf>
    <xf numFmtId="0" fontId="0" fillId="0" borderId="66" xfId="0" applyBorder="1" applyAlignment="1">
      <alignment vertical="top" wrapText="1"/>
    </xf>
    <xf numFmtId="0" fontId="0" fillId="0" borderId="67" xfId="0" applyBorder="1" applyAlignment="1">
      <alignment vertical="top" wrapText="1"/>
    </xf>
    <xf numFmtId="0" fontId="0" fillId="0" borderId="68" xfId="0" applyBorder="1" applyAlignment="1">
      <alignment vertical="top" wrapText="1"/>
    </xf>
    <xf numFmtId="0" fontId="0" fillId="0" borderId="69" xfId="0" applyBorder="1" applyAlignment="1">
      <alignment vertical="top" wrapText="1"/>
    </xf>
    <xf numFmtId="0" fontId="0" fillId="0" borderId="70" xfId="0" applyBorder="1" applyAlignment="1">
      <alignment vertical="top" wrapText="1"/>
    </xf>
    <xf numFmtId="0" fontId="50" fillId="0" borderId="0" xfId="0" applyFont="1" applyAlignment="1">
      <alignment horizontal="center" vertical="top" wrapText="1"/>
    </xf>
    <xf numFmtId="0" fontId="0" fillId="0" borderId="0" xfId="0" applyAlignment="1">
      <alignment horizontal="center" vertical="top" wrapText="1"/>
    </xf>
    <xf numFmtId="0" fontId="0" fillId="0" borderId="65" xfId="0" applyBorder="1" applyAlignment="1">
      <alignment horizontal="center" vertical="top" wrapText="1"/>
    </xf>
    <xf numFmtId="0" fontId="0" fillId="0" borderId="71" xfId="0" applyBorder="1" applyAlignment="1">
      <alignment horizontal="center" vertical="top" wrapText="1"/>
    </xf>
    <xf numFmtId="0" fontId="3" fillId="0" borderId="0" xfId="28" quotePrefix="1" applyNumberFormat="1" applyAlignment="1" applyProtection="1">
      <alignment horizontal="center" vertical="top" wrapText="1"/>
    </xf>
    <xf numFmtId="0" fontId="0" fillId="0" borderId="72" xfId="0" applyBorder="1" applyAlignment="1">
      <alignment horizontal="center" vertical="top" wrapText="1"/>
    </xf>
    <xf numFmtId="0" fontId="0" fillId="0" borderId="68" xfId="0" applyBorder="1" applyAlignment="1">
      <alignment horizontal="center" vertical="top" wrapText="1"/>
    </xf>
    <xf numFmtId="0" fontId="3" fillId="0" borderId="68" xfId="28" quotePrefix="1" applyNumberFormat="1" applyBorder="1" applyAlignment="1" applyProtection="1">
      <alignment horizontal="center" vertical="top" wrapText="1"/>
    </xf>
    <xf numFmtId="0" fontId="0" fillId="0" borderId="73" xfId="0" applyBorder="1" applyAlignment="1">
      <alignment horizontal="center" vertical="top" wrapText="1"/>
    </xf>
    <xf numFmtId="0" fontId="0" fillId="0" borderId="70" xfId="0" applyBorder="1" applyAlignment="1">
      <alignment horizontal="center" vertical="top" wrapText="1"/>
    </xf>
    <xf numFmtId="0" fontId="0" fillId="0" borderId="74" xfId="0" applyBorder="1" applyAlignment="1">
      <alignment horizontal="center" vertical="top" wrapText="1"/>
    </xf>
    <xf numFmtId="0" fontId="5" fillId="0" borderId="0" xfId="63" applyFont="1">
      <alignment vertical="center"/>
    </xf>
    <xf numFmtId="0" fontId="10" fillId="0" borderId="0" xfId="63" applyFont="1" applyAlignment="1">
      <alignment horizontal="left" vertical="center"/>
    </xf>
    <xf numFmtId="0" fontId="10" fillId="0" borderId="0" xfId="63" applyFont="1" applyAlignment="1">
      <alignment horizontal="center" vertical="center"/>
    </xf>
    <xf numFmtId="0" fontId="10" fillId="0" borderId="0" xfId="63" applyFont="1">
      <alignment vertical="center"/>
    </xf>
    <xf numFmtId="0" fontId="6" fillId="0" borderId="0" xfId="63" applyFont="1">
      <alignment vertical="center"/>
    </xf>
    <xf numFmtId="0" fontId="8" fillId="0" borderId="0" xfId="63" applyFont="1" applyAlignment="1">
      <alignment horizontal="left" vertical="center"/>
    </xf>
    <xf numFmtId="0" fontId="8" fillId="0" borderId="0" xfId="63" applyFont="1">
      <alignment vertical="center"/>
    </xf>
    <xf numFmtId="0" fontId="7" fillId="0" borderId="0" xfId="63" applyFont="1">
      <alignment vertical="center"/>
    </xf>
    <xf numFmtId="0" fontId="10" fillId="0" borderId="0" xfId="63" applyFont="1" applyAlignment="1" applyProtection="1">
      <alignment horizontal="left" vertical="center"/>
      <protection locked="0" hidden="1"/>
    </xf>
    <xf numFmtId="0" fontId="8" fillId="0" borderId="0" xfId="63" applyFont="1" applyAlignment="1">
      <alignment horizontal="center" vertical="center"/>
    </xf>
    <xf numFmtId="0" fontId="2" fillId="0" borderId="0" xfId="54"/>
    <xf numFmtId="0" fontId="2" fillId="0" borderId="0" xfId="54" applyAlignment="1">
      <alignment horizontal="center"/>
    </xf>
    <xf numFmtId="0" fontId="22" fillId="0" borderId="0" xfId="54" applyFont="1" applyAlignment="1">
      <alignment vertical="center"/>
    </xf>
    <xf numFmtId="0" fontId="2" fillId="0" borderId="0" xfId="54" applyAlignment="1">
      <alignment horizontal="right"/>
    </xf>
    <xf numFmtId="184" fontId="2" fillId="0" borderId="0" xfId="54" applyNumberFormat="1"/>
    <xf numFmtId="177" fontId="2" fillId="0" borderId="4" xfId="54" applyNumberFormat="1" applyBorder="1" applyAlignment="1" applyProtection="1">
      <alignment horizontal="center" vertical="center"/>
      <protection hidden="1"/>
    </xf>
    <xf numFmtId="179" fontId="2" fillId="0" borderId="0" xfId="54" applyNumberFormat="1"/>
    <xf numFmtId="0" fontId="8" fillId="0" borderId="0" xfId="59" applyFont="1">
      <alignment vertical="center"/>
    </xf>
    <xf numFmtId="0" fontId="5" fillId="0" borderId="0" xfId="59" applyFont="1">
      <alignment vertical="center"/>
    </xf>
    <xf numFmtId="0" fontId="10" fillId="0" borderId="0" xfId="59" applyFont="1" applyAlignment="1">
      <alignment horizontal="center" vertical="center"/>
    </xf>
    <xf numFmtId="0" fontId="6" fillId="0" borderId="0" xfId="59" applyFont="1">
      <alignment vertical="center"/>
    </xf>
    <xf numFmtId="0" fontId="7" fillId="0" borderId="0" xfId="59" applyFont="1">
      <alignment vertical="center"/>
    </xf>
    <xf numFmtId="0" fontId="10" fillId="0" borderId="0" xfId="59" applyFont="1" applyAlignment="1">
      <alignment horizontal="left" vertical="center"/>
    </xf>
    <xf numFmtId="0" fontId="2" fillId="0" borderId="0" xfId="66" applyAlignment="1" applyProtection="1">
      <alignment horizontal="center"/>
      <protection locked="0"/>
    </xf>
    <xf numFmtId="0" fontId="2" fillId="0" borderId="0" xfId="66" applyAlignment="1">
      <alignment horizontal="center"/>
    </xf>
    <xf numFmtId="0" fontId="2" fillId="0" borderId="0" xfId="66"/>
    <xf numFmtId="0" fontId="2" fillId="0" borderId="0" xfId="66" applyAlignment="1">
      <alignment horizontal="center" vertical="center"/>
    </xf>
    <xf numFmtId="0" fontId="28" fillId="0" borderId="0" xfId="66" applyFont="1" applyAlignment="1">
      <alignment vertical="center"/>
    </xf>
    <xf numFmtId="0" fontId="26" fillId="0" borderId="0" xfId="66" applyFont="1" applyAlignment="1">
      <alignment horizontal="center" vertical="center"/>
    </xf>
    <xf numFmtId="0" fontId="28" fillId="0" borderId="0" xfId="66" applyFont="1" applyAlignment="1">
      <alignment horizontal="center" vertical="center"/>
    </xf>
    <xf numFmtId="0" fontId="26" fillId="0" borderId="0" xfId="66" applyFont="1" applyAlignment="1">
      <alignment horizontal="center" vertical="center" wrapText="1" shrinkToFit="1"/>
    </xf>
    <xf numFmtId="0" fontId="0" fillId="0" borderId="8" xfId="0" applyBorder="1" applyAlignment="1">
      <alignment vertical="center" shrinkToFit="1"/>
    </xf>
    <xf numFmtId="0" fontId="11" fillId="0" borderId="0" xfId="66" applyFont="1" applyAlignment="1">
      <alignment horizontal="left" vertical="center" wrapText="1"/>
    </xf>
    <xf numFmtId="0" fontId="28" fillId="0" borderId="0" xfId="66" applyFont="1" applyAlignment="1">
      <alignment vertical="center" wrapText="1"/>
    </xf>
    <xf numFmtId="0" fontId="11" fillId="0" borderId="0" xfId="66" applyFont="1" applyAlignment="1">
      <alignment vertical="top" wrapText="1"/>
    </xf>
    <xf numFmtId="0" fontId="2" fillId="0" borderId="0" xfId="66" applyAlignment="1">
      <alignment horizontal="right"/>
    </xf>
    <xf numFmtId="0" fontId="2" fillId="0" borderId="0" xfId="66" applyAlignment="1">
      <alignment horizontal="left" vertical="center"/>
    </xf>
    <xf numFmtId="0" fontId="2" fillId="0" borderId="0" xfId="66" applyAlignment="1">
      <alignment horizontal="left"/>
    </xf>
    <xf numFmtId="0" fontId="27" fillId="0" borderId="8" xfId="66" applyFont="1" applyBorder="1" applyAlignment="1" applyProtection="1">
      <alignment vertical="center"/>
      <protection hidden="1"/>
    </xf>
    <xf numFmtId="0" fontId="27" fillId="0" borderId="18" xfId="66" applyFont="1" applyBorder="1" applyAlignment="1">
      <alignment vertical="center" shrinkToFit="1"/>
    </xf>
    <xf numFmtId="0" fontId="27" fillId="0" borderId="0" xfId="66" applyFont="1" applyAlignment="1">
      <alignment vertical="center" shrinkToFit="1"/>
    </xf>
    <xf numFmtId="0" fontId="27" fillId="0" borderId="18" xfId="66" applyFont="1" applyBorder="1" applyAlignment="1">
      <alignment vertical="center"/>
    </xf>
    <xf numFmtId="0" fontId="27" fillId="0" borderId="0" xfId="66" applyFont="1" applyAlignment="1">
      <alignment vertical="center"/>
    </xf>
    <xf numFmtId="0" fontId="0" fillId="0" borderId="0" xfId="66" applyFont="1" applyAlignment="1">
      <alignment vertical="center" wrapText="1"/>
    </xf>
    <xf numFmtId="0" fontId="0" fillId="0" borderId="0" xfId="0" applyAlignment="1">
      <alignment horizontal="center" vertical="center" shrinkToFit="1"/>
    </xf>
    <xf numFmtId="177" fontId="0" fillId="0" borderId="0" xfId="0" applyNumberFormat="1" applyAlignment="1">
      <alignment horizontal="center" vertical="center"/>
    </xf>
    <xf numFmtId="0" fontId="0" fillId="0" borderId="0" xfId="0" applyAlignment="1">
      <alignment horizontal="right" vertical="center"/>
    </xf>
    <xf numFmtId="0" fontId="0" fillId="0" borderId="0" xfId="66" applyFont="1" applyAlignment="1">
      <alignment horizontal="center" vertical="center" shrinkToFit="1"/>
    </xf>
    <xf numFmtId="0" fontId="0" fillId="0" borderId="0" xfId="66" applyFont="1" applyAlignment="1">
      <alignment horizontal="right" vertical="center"/>
    </xf>
    <xf numFmtId="9" fontId="2" fillId="0" borderId="0" xfId="66" applyNumberFormat="1"/>
    <xf numFmtId="0" fontId="0" fillId="0" borderId="0" xfId="66" applyFont="1"/>
    <xf numFmtId="0" fontId="0" fillId="0" borderId="0" xfId="66" applyFont="1" applyAlignment="1">
      <alignment horizontal="center"/>
    </xf>
    <xf numFmtId="0" fontId="0" fillId="0" borderId="20" xfId="66" applyFont="1" applyBorder="1" applyAlignment="1">
      <alignment horizontal="center"/>
    </xf>
    <xf numFmtId="0" fontId="0" fillId="0" borderId="21" xfId="66" applyFont="1" applyBorder="1" applyAlignment="1">
      <alignment horizontal="center"/>
    </xf>
    <xf numFmtId="0" fontId="2" fillId="0" borderId="46" xfId="66" applyBorder="1" applyAlignment="1">
      <alignment horizontal="center"/>
    </xf>
    <xf numFmtId="0" fontId="0" fillId="0" borderId="47" xfId="66" applyFont="1" applyBorder="1" applyAlignment="1">
      <alignment horizontal="center"/>
    </xf>
    <xf numFmtId="0" fontId="2" fillId="0" borderId="48" xfId="66" applyBorder="1" applyAlignment="1">
      <alignment horizontal="center"/>
    </xf>
    <xf numFmtId="0" fontId="0" fillId="0" borderId="50" xfId="66" applyFont="1" applyBorder="1" applyAlignment="1">
      <alignment horizontal="center"/>
    </xf>
    <xf numFmtId="0" fontId="0" fillId="0" borderId="51" xfId="66" applyFont="1" applyBorder="1" applyAlignment="1">
      <alignment horizontal="center"/>
    </xf>
    <xf numFmtId="0" fontId="2" fillId="0" borderId="51" xfId="66" applyBorder="1" applyAlignment="1">
      <alignment horizontal="center"/>
    </xf>
    <xf numFmtId="0" fontId="2" fillId="0" borderId="37" xfId="66" applyBorder="1" applyAlignment="1">
      <alignment horizontal="center"/>
    </xf>
    <xf numFmtId="0" fontId="2" fillId="0" borderId="50" xfId="66" applyBorder="1" applyAlignment="1">
      <alignment horizontal="center"/>
    </xf>
    <xf numFmtId="0" fontId="2" fillId="0" borderId="52" xfId="66" applyBorder="1" applyAlignment="1">
      <alignment horizontal="center"/>
    </xf>
    <xf numFmtId="0" fontId="2" fillId="0" borderId="38" xfId="66" applyBorder="1" applyAlignment="1">
      <alignment horizontal="center"/>
    </xf>
    <xf numFmtId="0" fontId="2" fillId="0" borderId="6" xfId="66" applyBorder="1" applyAlignment="1">
      <alignment horizontal="center"/>
    </xf>
    <xf numFmtId="0" fontId="0" fillId="0" borderId="4" xfId="66" applyFont="1" applyBorder="1" applyAlignment="1">
      <alignment horizontal="center"/>
    </xf>
    <xf numFmtId="0" fontId="2" fillId="0" borderId="5" xfId="66" applyBorder="1" applyAlignment="1">
      <alignment horizontal="center"/>
    </xf>
    <xf numFmtId="0" fontId="0" fillId="0" borderId="6" xfId="66" applyFont="1" applyBorder="1" applyAlignment="1">
      <alignment horizontal="center"/>
    </xf>
    <xf numFmtId="0" fontId="2" fillId="0" borderId="4" xfId="66" applyBorder="1" applyAlignment="1">
      <alignment horizontal="center"/>
    </xf>
    <xf numFmtId="0" fontId="2" fillId="0" borderId="42" xfId="66" applyBorder="1" applyAlignment="1">
      <alignment horizontal="center"/>
    </xf>
    <xf numFmtId="0" fontId="2" fillId="0" borderId="3" xfId="66" applyBorder="1" applyAlignment="1">
      <alignment horizontal="center"/>
    </xf>
    <xf numFmtId="0" fontId="0" fillId="0" borderId="56" xfId="66" applyFont="1" applyBorder="1" applyAlignment="1">
      <alignment horizontal="center"/>
    </xf>
    <xf numFmtId="0" fontId="0" fillId="0" borderId="57" xfId="66" applyFont="1" applyBorder="1" applyAlignment="1">
      <alignment horizontal="center"/>
    </xf>
    <xf numFmtId="0" fontId="2" fillId="0" borderId="57" xfId="66" applyBorder="1" applyAlignment="1">
      <alignment horizontal="center"/>
    </xf>
    <xf numFmtId="0" fontId="2" fillId="0" borderId="77" xfId="66" applyBorder="1" applyAlignment="1">
      <alignment horizontal="center"/>
    </xf>
    <xf numFmtId="0" fontId="2" fillId="0" borderId="56" xfId="66" applyBorder="1" applyAlignment="1">
      <alignment horizontal="center"/>
    </xf>
    <xf numFmtId="0" fontId="2" fillId="0" borderId="45" xfId="66" applyBorder="1" applyAlignment="1">
      <alignment horizontal="center"/>
    </xf>
    <xf numFmtId="0" fontId="2" fillId="0" borderId="58" xfId="66" applyBorder="1" applyAlignment="1">
      <alignment horizontal="center"/>
    </xf>
    <xf numFmtId="0" fontId="0" fillId="0" borderId="22" xfId="66" applyFont="1" applyBorder="1" applyAlignment="1">
      <alignment horizontal="center"/>
    </xf>
    <xf numFmtId="176" fontId="0" fillId="0" borderId="25" xfId="66" applyNumberFormat="1" applyFont="1" applyBorder="1" applyAlignment="1">
      <alignment horizontal="center"/>
    </xf>
    <xf numFmtId="0" fontId="2" fillId="0" borderId="27" xfId="66" applyBorder="1" applyAlignment="1">
      <alignment horizontal="center"/>
    </xf>
    <xf numFmtId="0" fontId="0" fillId="0" borderId="78" xfId="66" applyFont="1" applyBorder="1"/>
    <xf numFmtId="0" fontId="0" fillId="0" borderId="79" xfId="66" applyFont="1" applyBorder="1"/>
    <xf numFmtId="176" fontId="2" fillId="0" borderId="55" xfId="66" applyNumberFormat="1" applyBorder="1" applyAlignment="1">
      <alignment horizontal="center"/>
    </xf>
    <xf numFmtId="176" fontId="2" fillId="0" borderId="0" xfId="66" applyNumberFormat="1" applyAlignment="1">
      <alignment horizontal="center"/>
    </xf>
    <xf numFmtId="0" fontId="0" fillId="0" borderId="7" xfId="66" applyFont="1" applyBorder="1" applyAlignment="1">
      <alignment horizontal="center"/>
    </xf>
    <xf numFmtId="0" fontId="0" fillId="0" borderId="23" xfId="66" applyFont="1" applyBorder="1" applyAlignment="1">
      <alignment horizontal="center" wrapText="1"/>
    </xf>
    <xf numFmtId="176" fontId="0" fillId="0" borderId="80" xfId="66" applyNumberFormat="1" applyFont="1" applyBorder="1" applyAlignment="1">
      <alignment horizontal="left"/>
    </xf>
    <xf numFmtId="0" fontId="0" fillId="0" borderId="39" xfId="66" applyFont="1" applyBorder="1" applyAlignment="1">
      <alignment horizontal="center"/>
    </xf>
    <xf numFmtId="176" fontId="2" fillId="0" borderId="81" xfId="66" applyNumberFormat="1" applyBorder="1" applyAlignment="1">
      <alignment horizontal="center"/>
    </xf>
    <xf numFmtId="0" fontId="0" fillId="0" borderId="82" xfId="66" applyFont="1" applyBorder="1"/>
    <xf numFmtId="0" fontId="2" fillId="0" borderId="83" xfId="66" applyBorder="1"/>
    <xf numFmtId="0" fontId="0" fillId="0" borderId="84" xfId="66" applyFont="1" applyBorder="1"/>
    <xf numFmtId="0" fontId="2" fillId="0" borderId="2" xfId="66" applyBorder="1"/>
    <xf numFmtId="0" fontId="0" fillId="0" borderId="85" xfId="66" applyFont="1" applyBorder="1"/>
    <xf numFmtId="0" fontId="28" fillId="0" borderId="37" xfId="66" applyFont="1" applyBorder="1"/>
    <xf numFmtId="0" fontId="2" fillId="0" borderId="10" xfId="66" applyBorder="1" applyAlignment="1">
      <alignment horizontal="center"/>
    </xf>
    <xf numFmtId="0" fontId="33" fillId="0" borderId="0" xfId="63" applyFont="1">
      <alignment vertical="center"/>
    </xf>
    <xf numFmtId="0" fontId="0" fillId="0" borderId="7" xfId="0" applyBorder="1" applyAlignment="1">
      <alignment horizontal="center" vertical="center"/>
    </xf>
    <xf numFmtId="182" fontId="0" fillId="0" borderId="31" xfId="0" applyNumberFormat="1" applyBorder="1" applyAlignment="1" applyProtection="1">
      <alignment vertical="center" shrinkToFit="1"/>
      <protection locked="0"/>
    </xf>
    <xf numFmtId="0" fontId="0" fillId="0" borderId="0" xfId="0" applyAlignment="1" applyProtection="1">
      <alignment vertical="center" shrinkToFit="1"/>
      <protection locked="0"/>
    </xf>
    <xf numFmtId="0" fontId="24" fillId="0" borderId="0" xfId="54" applyFont="1"/>
    <xf numFmtId="0" fontId="24" fillId="0" borderId="0" xfId="54" applyFont="1" applyAlignment="1">
      <alignment horizontal="center"/>
    </xf>
    <xf numFmtId="0" fontId="24" fillId="0" borderId="0" xfId="54" applyFont="1" applyAlignment="1" applyProtection="1">
      <alignment horizontal="center"/>
      <protection locked="0"/>
    </xf>
    <xf numFmtId="0" fontId="52" fillId="0" borderId="0" xfId="54" applyFont="1" applyAlignment="1" applyProtection="1">
      <alignment horizontal="center"/>
      <protection locked="0"/>
    </xf>
    <xf numFmtId="0" fontId="24" fillId="0" borderId="0" xfId="54" applyFont="1" applyAlignment="1" applyProtection="1">
      <alignment horizontal="left"/>
      <protection locked="0"/>
    </xf>
    <xf numFmtId="0" fontId="5" fillId="0" borderId="0" xfId="57" applyFont="1">
      <alignment vertical="center"/>
    </xf>
    <xf numFmtId="0" fontId="5" fillId="0" borderId="0" xfId="67" applyFont="1">
      <alignment vertical="center"/>
    </xf>
    <xf numFmtId="0" fontId="8" fillId="0" borderId="0" xfId="67" applyFont="1" applyAlignment="1">
      <alignment horizontal="center" vertical="center" shrinkToFit="1"/>
    </xf>
    <xf numFmtId="0" fontId="6" fillId="0" borderId="0" xfId="67" applyFont="1" applyAlignment="1">
      <alignment horizontal="center" vertical="center"/>
    </xf>
    <xf numFmtId="0" fontId="5" fillId="0" borderId="0" xfId="58" applyFont="1" applyAlignment="1">
      <alignment vertical="center" shrinkToFit="1"/>
    </xf>
    <xf numFmtId="0" fontId="8" fillId="0" borderId="0" xfId="67" applyFont="1" applyAlignment="1">
      <alignment horizontal="left" vertical="center" shrinkToFit="1"/>
    </xf>
    <xf numFmtId="0" fontId="5" fillId="0" borderId="0" xfId="56" applyFont="1">
      <alignment vertical="center"/>
    </xf>
    <xf numFmtId="0" fontId="8" fillId="0" borderId="1" xfId="67" applyFont="1" applyBorder="1" applyAlignment="1">
      <alignment horizontal="left" vertical="center" wrapText="1" shrinkToFit="1"/>
    </xf>
    <xf numFmtId="0" fontId="8" fillId="0" borderId="0" xfId="67" applyFont="1" applyAlignment="1">
      <alignment horizontal="center" vertical="center" wrapText="1"/>
    </xf>
    <xf numFmtId="58" fontId="8" fillId="0" borderId="0" xfId="67" applyNumberFormat="1" applyFont="1" applyAlignment="1" applyProtection="1">
      <alignment vertical="center" shrinkToFit="1"/>
      <protection locked="0"/>
    </xf>
    <xf numFmtId="0" fontId="8" fillId="0" borderId="7" xfId="67" applyFont="1" applyBorder="1" applyAlignment="1" applyProtection="1">
      <alignment vertical="center" shrinkToFit="1"/>
      <protection locked="0"/>
    </xf>
    <xf numFmtId="0" fontId="8" fillId="0" borderId="54" xfId="67" applyFont="1" applyBorder="1" applyAlignment="1" applyProtection="1">
      <alignment vertical="center" shrinkToFit="1"/>
      <protection locked="0"/>
    </xf>
    <xf numFmtId="0" fontId="8" fillId="0" borderId="53" xfId="67" applyFont="1" applyBorder="1" applyAlignment="1" applyProtection="1">
      <alignment vertical="center" shrinkToFit="1"/>
      <protection locked="0"/>
    </xf>
    <xf numFmtId="0" fontId="8" fillId="0" borderId="55" xfId="67" applyFont="1" applyBorder="1" applyAlignment="1" applyProtection="1">
      <alignment vertical="center" shrinkToFit="1"/>
      <protection locked="0"/>
    </xf>
    <xf numFmtId="0" fontId="8" fillId="0" borderId="54" xfId="67" applyFont="1" applyBorder="1" applyAlignment="1" applyProtection="1">
      <alignment horizontal="center" vertical="center" shrinkToFit="1"/>
      <protection locked="0"/>
    </xf>
    <xf numFmtId="0" fontId="8" fillId="0" borderId="78" xfId="67" applyFont="1" applyBorder="1" applyAlignment="1" applyProtection="1">
      <alignment vertical="center" shrinkToFit="1"/>
      <protection locked="0"/>
    </xf>
    <xf numFmtId="0" fontId="8" fillId="0" borderId="0" xfId="67" applyFont="1" applyAlignment="1" applyProtection="1">
      <alignment vertical="center" shrinkToFit="1"/>
      <protection locked="0"/>
    </xf>
    <xf numFmtId="0" fontId="8" fillId="0" borderId="0" xfId="67" applyFont="1" applyAlignment="1">
      <alignment vertical="center" shrinkToFit="1"/>
    </xf>
    <xf numFmtId="0" fontId="8" fillId="0" borderId="0" xfId="67" applyFont="1" applyAlignment="1">
      <alignment vertical="center" wrapText="1" shrinkToFit="1"/>
    </xf>
    <xf numFmtId="0" fontId="6" fillId="0" borderId="0" xfId="67" applyFont="1">
      <alignment vertical="center"/>
    </xf>
    <xf numFmtId="0" fontId="12" fillId="0" borderId="0" xfId="67" applyFont="1" applyAlignment="1">
      <alignment horizontal="center" vertical="center"/>
    </xf>
    <xf numFmtId="0" fontId="8" fillId="0" borderId="0" xfId="67" applyFont="1" applyAlignment="1">
      <alignment horizontal="center" vertical="center" textRotation="255" shrinkToFit="1"/>
    </xf>
    <xf numFmtId="0" fontId="15" fillId="0" borderId="0" xfId="67" applyFont="1">
      <alignment vertical="center"/>
    </xf>
    <xf numFmtId="0" fontId="14" fillId="0" borderId="0" xfId="67" applyFont="1">
      <alignment vertical="center"/>
    </xf>
    <xf numFmtId="0" fontId="13" fillId="0" borderId="0" xfId="67" applyFont="1">
      <alignment vertical="center"/>
    </xf>
    <xf numFmtId="0" fontId="10" fillId="0" borderId="0" xfId="67" applyFont="1">
      <alignment vertical="center"/>
    </xf>
    <xf numFmtId="0" fontId="5" fillId="0" borderId="42" xfId="64" applyFont="1" applyBorder="1" applyAlignment="1">
      <alignment horizontal="left" vertical="center"/>
    </xf>
    <xf numFmtId="0" fontId="5" fillId="0" borderId="13" xfId="64" applyFont="1" applyBorder="1" applyAlignment="1">
      <alignment horizontal="center" vertical="center"/>
    </xf>
    <xf numFmtId="0" fontId="5" fillId="0" borderId="13" xfId="64" applyFont="1" applyBorder="1">
      <alignment vertical="center"/>
    </xf>
    <xf numFmtId="0" fontId="5" fillId="0" borderId="14" xfId="64" applyFont="1" applyBorder="1" applyAlignment="1">
      <alignment horizontal="center" vertical="center"/>
    </xf>
    <xf numFmtId="0" fontId="5" fillId="0" borderId="35" xfId="64" applyFont="1" applyBorder="1" applyAlignment="1">
      <alignment horizontal="left" vertical="center"/>
    </xf>
    <xf numFmtId="0" fontId="5" fillId="0" borderId="0" xfId="64" applyFont="1" applyAlignment="1">
      <alignment horizontal="center" vertical="center"/>
    </xf>
    <xf numFmtId="0" fontId="5" fillId="0" borderId="0" xfId="64" applyFont="1">
      <alignment vertical="center"/>
    </xf>
    <xf numFmtId="0" fontId="5" fillId="0" borderId="13" xfId="64" applyFont="1" applyBorder="1" applyAlignment="1">
      <alignment horizontal="left" vertical="center"/>
    </xf>
    <xf numFmtId="0" fontId="5" fillId="0" borderId="0" xfId="64" applyFont="1" applyAlignment="1">
      <alignment horizontal="left" vertical="center"/>
    </xf>
    <xf numFmtId="0" fontId="7" fillId="0" borderId="11" xfId="60" applyFont="1" applyBorder="1" applyAlignment="1" applyProtection="1">
      <alignment horizontal="center" vertical="center" shrinkToFit="1"/>
      <protection locked="0"/>
    </xf>
    <xf numFmtId="0" fontId="7" fillId="0" borderId="37" xfId="60" applyFont="1" applyBorder="1" applyAlignment="1" applyProtection="1">
      <alignment horizontal="center" vertical="center" shrinkToFit="1"/>
      <protection locked="0"/>
    </xf>
    <xf numFmtId="0" fontId="0" fillId="0" borderId="4" xfId="0" applyBorder="1" applyAlignment="1">
      <alignment vertical="center"/>
    </xf>
    <xf numFmtId="0" fontId="5" fillId="0" borderId="25" xfId="64" applyFont="1" applyBorder="1" applyAlignment="1" applyProtection="1">
      <alignment vertical="center" textRotation="255" shrinkToFit="1"/>
      <protection hidden="1"/>
    </xf>
    <xf numFmtId="0" fontId="7" fillId="0" borderId="87" xfId="60" applyFont="1" applyBorder="1" applyAlignment="1" applyProtection="1">
      <alignment vertical="center" shrinkToFit="1"/>
      <protection locked="0"/>
    </xf>
    <xf numFmtId="0" fontId="7" fillId="0" borderId="79" xfId="60" applyFont="1" applyBorder="1" applyProtection="1">
      <alignment vertical="center"/>
      <protection locked="0"/>
    </xf>
    <xf numFmtId="0" fontId="7" fillId="0" borderId="87" xfId="60" applyFont="1" applyBorder="1" applyProtection="1">
      <alignment vertical="center"/>
      <protection locked="0"/>
    </xf>
    <xf numFmtId="0" fontId="7" fillId="0" borderId="59" xfId="60" applyFont="1" applyBorder="1" applyProtection="1">
      <alignment vertical="center"/>
      <protection locked="0"/>
    </xf>
    <xf numFmtId="0" fontId="7" fillId="0" borderId="7" xfId="60" applyFont="1" applyBorder="1" applyProtection="1">
      <alignment vertical="center"/>
      <protection locked="0"/>
    </xf>
    <xf numFmtId="0" fontId="7" fillId="0" borderId="0" xfId="60" applyFont="1" applyAlignment="1" applyProtection="1">
      <alignment horizontal="right" vertical="center"/>
      <protection locked="0"/>
    </xf>
    <xf numFmtId="0" fontId="7" fillId="0" borderId="1" xfId="60" applyFont="1" applyBorder="1" applyProtection="1">
      <alignment vertical="center"/>
      <protection locked="0"/>
    </xf>
    <xf numFmtId="177" fontId="2" fillId="0" borderId="0" xfId="54" applyNumberFormat="1" applyAlignment="1" applyProtection="1">
      <alignment horizontal="center" vertical="center"/>
      <protection hidden="1"/>
    </xf>
    <xf numFmtId="0" fontId="0" fillId="0" borderId="8" xfId="0" applyBorder="1" applyAlignment="1" applyProtection="1">
      <alignment horizontal="left"/>
      <protection locked="0" hidden="1"/>
    </xf>
    <xf numFmtId="0" fontId="7" fillId="0" borderId="15" xfId="60" applyFont="1" applyBorder="1" applyAlignment="1" applyProtection="1">
      <alignment horizontal="center" vertical="center"/>
      <protection locked="0"/>
    </xf>
    <xf numFmtId="0" fontId="7" fillId="0" borderId="34" xfId="60" applyFont="1" applyBorder="1" applyAlignment="1" applyProtection="1">
      <alignment horizontal="center" vertical="center"/>
      <protection locked="0"/>
    </xf>
    <xf numFmtId="0" fontId="7" fillId="0" borderId="33" xfId="60" applyFont="1" applyBorder="1" applyAlignment="1" applyProtection="1">
      <alignment horizontal="center" vertical="center"/>
      <protection locked="0"/>
    </xf>
    <xf numFmtId="0" fontId="7" fillId="0" borderId="14" xfId="60" applyFont="1" applyBorder="1" applyAlignment="1" applyProtection="1">
      <alignment horizontal="center" vertical="center"/>
      <protection locked="0"/>
    </xf>
    <xf numFmtId="0" fontId="7" fillId="0" borderId="121" xfId="60" applyFont="1" applyBorder="1" applyAlignment="1" applyProtection="1">
      <alignment horizontal="center" vertical="center" shrinkToFit="1"/>
      <protection locked="0"/>
    </xf>
    <xf numFmtId="0" fontId="7" fillId="0" borderId="54" xfId="60" applyFont="1" applyBorder="1" applyProtection="1">
      <alignment vertical="center"/>
      <protection locked="0"/>
    </xf>
    <xf numFmtId="0" fontId="9" fillId="0" borderId="0" xfId="0" applyFont="1" applyAlignment="1">
      <alignment wrapText="1"/>
    </xf>
    <xf numFmtId="0" fontId="9" fillId="0" borderId="0" xfId="0" applyFont="1"/>
    <xf numFmtId="179" fontId="2" fillId="0" borderId="0" xfId="53" applyNumberFormat="1"/>
    <xf numFmtId="0" fontId="2" fillId="0" borderId="7" xfId="53" applyBorder="1"/>
    <xf numFmtId="0" fontId="0" fillId="0" borderId="122" xfId="0" applyBorder="1" applyAlignment="1">
      <alignment horizontal="left"/>
    </xf>
    <xf numFmtId="0" fontId="27" fillId="0" borderId="7" xfId="0" applyFont="1" applyBorder="1" applyAlignment="1">
      <alignment horizontal="center" vertical="center"/>
    </xf>
    <xf numFmtId="0" fontId="27" fillId="0" borderId="0" xfId="0" applyFont="1"/>
    <xf numFmtId="0" fontId="64" fillId="0" borderId="8" xfId="0" applyFont="1" applyBorder="1" applyAlignment="1" applyProtection="1">
      <alignment horizontal="left"/>
      <protection locked="0" hidden="1"/>
    </xf>
    <xf numFmtId="0" fontId="64" fillId="0" borderId="0" xfId="0" applyFont="1" applyAlignment="1">
      <alignment horizontal="center"/>
    </xf>
    <xf numFmtId="0" fontId="65" fillId="0" borderId="8" xfId="0" applyFont="1" applyBorder="1" applyAlignment="1">
      <alignment horizontal="left"/>
    </xf>
    <xf numFmtId="185" fontId="9" fillId="0" borderId="0" xfId="0" applyNumberFormat="1" applyFont="1" applyAlignment="1">
      <alignment horizontal="center"/>
    </xf>
    <xf numFmtId="176" fontId="26" fillId="0" borderId="0" xfId="0" applyNumberFormat="1" applyFont="1"/>
    <xf numFmtId="0" fontId="0" fillId="0" borderId="0" xfId="54" applyFont="1" applyAlignment="1">
      <alignment horizontal="center"/>
    </xf>
    <xf numFmtId="0" fontId="64" fillId="0" borderId="0" xfId="0" applyFont="1"/>
    <xf numFmtId="0" fontId="56" fillId="0" borderId="0" xfId="0" applyFont="1" applyAlignment="1">
      <alignment vertical="top" wrapText="1"/>
    </xf>
    <xf numFmtId="184" fontId="30" fillId="0" borderId="0" xfId="0" applyNumberFormat="1" applyFont="1" applyAlignment="1" applyProtection="1">
      <alignment vertical="center"/>
      <protection hidden="1"/>
    </xf>
    <xf numFmtId="177" fontId="30" fillId="0" borderId="0" xfId="0" applyNumberFormat="1" applyFont="1" applyAlignment="1">
      <alignment vertical="center"/>
    </xf>
    <xf numFmtId="189" fontId="30" fillId="0" borderId="0" xfId="0" applyNumberFormat="1" applyFont="1" applyAlignment="1">
      <alignment vertical="center"/>
    </xf>
    <xf numFmtId="0" fontId="30" fillId="0" borderId="0" xfId="42" applyNumberFormat="1" applyFont="1" applyFill="1" applyBorder="1" applyAlignment="1" applyProtection="1">
      <alignment vertical="center"/>
      <protection hidden="1"/>
    </xf>
    <xf numFmtId="177" fontId="7" fillId="0" borderId="125" xfId="60" applyNumberFormat="1" applyFont="1" applyBorder="1" applyAlignment="1" applyProtection="1">
      <alignment horizontal="center" vertical="center" shrinkToFit="1"/>
      <protection hidden="1"/>
    </xf>
    <xf numFmtId="177" fontId="7" fillId="0" borderId="86" xfId="60" applyNumberFormat="1" applyFont="1" applyBorder="1" applyAlignment="1" applyProtection="1">
      <alignment horizontal="center" vertical="center" shrinkToFit="1"/>
      <protection hidden="1"/>
    </xf>
    <xf numFmtId="177" fontId="7" fillId="0" borderId="11" xfId="60" applyNumberFormat="1" applyFont="1" applyBorder="1" applyAlignment="1" applyProtection="1">
      <alignment horizontal="center" vertical="center" shrinkToFit="1"/>
      <protection hidden="1"/>
    </xf>
    <xf numFmtId="177" fontId="7" fillId="0" borderId="22" xfId="60" applyNumberFormat="1" applyFont="1" applyBorder="1" applyAlignment="1" applyProtection="1">
      <alignment horizontal="center" vertical="center" shrinkToFit="1"/>
      <protection hidden="1"/>
    </xf>
    <xf numFmtId="177" fontId="7" fillId="0" borderId="1" xfId="60" applyNumberFormat="1" applyFont="1" applyBorder="1" applyAlignment="1" applyProtection="1">
      <alignment horizontal="center" vertical="center" shrinkToFit="1"/>
      <protection hidden="1"/>
    </xf>
    <xf numFmtId="177" fontId="7" fillId="0" borderId="5" xfId="60" applyNumberFormat="1" applyFont="1" applyBorder="1" applyAlignment="1" applyProtection="1">
      <alignment horizontal="center" vertical="center" shrinkToFit="1"/>
      <protection hidden="1"/>
    </xf>
    <xf numFmtId="177" fontId="7" fillId="0" borderId="0" xfId="60" applyNumberFormat="1" applyFont="1" applyAlignment="1" applyProtection="1">
      <alignment horizontal="center" vertical="center" shrinkToFit="1"/>
      <protection hidden="1"/>
    </xf>
    <xf numFmtId="177" fontId="7" fillId="0" borderId="44" xfId="60" applyNumberFormat="1" applyFont="1" applyBorder="1" applyAlignment="1" applyProtection="1">
      <alignment horizontal="center" vertical="center" shrinkToFit="1"/>
      <protection hidden="1"/>
    </xf>
    <xf numFmtId="177" fontId="7" fillId="0" borderId="45" xfId="60" applyNumberFormat="1" applyFont="1" applyBorder="1" applyAlignment="1" applyProtection="1">
      <alignment horizontal="center" vertical="center" shrinkToFit="1"/>
      <protection hidden="1"/>
    </xf>
    <xf numFmtId="0" fontId="26" fillId="0" borderId="0" xfId="0" applyFont="1" applyAlignment="1" applyProtection="1">
      <alignment horizontal="right" vertical="center"/>
      <protection locked="0"/>
    </xf>
    <xf numFmtId="0" fontId="5" fillId="0" borderId="0" xfId="63" applyFont="1" applyProtection="1">
      <alignment vertical="center"/>
      <protection hidden="1"/>
    </xf>
    <xf numFmtId="0" fontId="10" fillId="0" borderId="0" xfId="63" applyFont="1" applyAlignment="1" applyProtection="1">
      <alignment horizontal="left" vertical="center"/>
      <protection hidden="1"/>
    </xf>
    <xf numFmtId="0" fontId="10" fillId="0" borderId="0" xfId="63" applyFont="1" applyAlignment="1" applyProtection="1">
      <alignment horizontal="center" vertical="center"/>
      <protection hidden="1"/>
    </xf>
    <xf numFmtId="0" fontId="10" fillId="0" borderId="0" xfId="63" applyFont="1" applyProtection="1">
      <alignment vertical="center"/>
      <protection hidden="1"/>
    </xf>
    <xf numFmtId="0" fontId="6" fillId="0" borderId="0" xfId="63" applyFont="1" applyProtection="1">
      <alignment vertical="center"/>
      <protection hidden="1"/>
    </xf>
    <xf numFmtId="0" fontId="8" fillId="0" borderId="0" xfId="63" applyFont="1" applyAlignment="1" applyProtection="1">
      <alignment horizontal="left" vertical="center"/>
      <protection hidden="1"/>
    </xf>
    <xf numFmtId="0" fontId="8" fillId="0" borderId="0" xfId="63" applyFont="1" applyProtection="1">
      <alignment vertical="center"/>
      <protection hidden="1"/>
    </xf>
    <xf numFmtId="0" fontId="7" fillId="0" borderId="0" xfId="63" applyFont="1" applyProtection="1">
      <alignment vertical="center"/>
      <protection hidden="1"/>
    </xf>
    <xf numFmtId="0" fontId="8" fillId="0" borderId="0" xfId="63" applyFont="1" applyAlignment="1" applyProtection="1">
      <alignment horizontal="center" vertical="center"/>
      <protection hidden="1"/>
    </xf>
    <xf numFmtId="0" fontId="0" fillId="0" borderId="0" xfId="0" applyProtection="1">
      <protection hidden="1"/>
    </xf>
    <xf numFmtId="0" fontId="27" fillId="0" borderId="0" xfId="0" applyFont="1" applyAlignment="1" applyProtection="1">
      <alignment horizontal="left"/>
      <protection hidden="1"/>
    </xf>
    <xf numFmtId="0" fontId="27" fillId="0" borderId="0" xfId="0" applyFont="1" applyAlignment="1" applyProtection="1">
      <alignment horizontal="center"/>
      <protection hidden="1"/>
    </xf>
    <xf numFmtId="0" fontId="27" fillId="0" borderId="0" xfId="0" applyFont="1" applyProtection="1">
      <protection hidden="1"/>
    </xf>
    <xf numFmtId="0" fontId="28" fillId="0" borderId="7" xfId="0" applyFont="1" applyBorder="1" applyAlignment="1" applyProtection="1">
      <alignment horizontal="center" vertical="center"/>
      <protection hidden="1"/>
    </xf>
    <xf numFmtId="0" fontId="0" fillId="0" borderId="0" xfId="0" applyAlignment="1" applyProtection="1">
      <alignment vertical="center" shrinkToFit="1"/>
      <protection hidden="1"/>
    </xf>
    <xf numFmtId="0" fontId="0" fillId="0" borderId="18" xfId="0" applyBorder="1" applyProtection="1">
      <protection hidden="1"/>
    </xf>
    <xf numFmtId="0" fontId="28" fillId="0" borderId="0" xfId="0" applyFont="1" applyProtection="1">
      <protection hidden="1"/>
    </xf>
    <xf numFmtId="0" fontId="0" fillId="0" borderId="0" xfId="0" applyAlignment="1" applyProtection="1">
      <alignment horizontal="righ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4" applyProtection="1">
      <protection hidden="1"/>
    </xf>
    <xf numFmtId="0" fontId="2" fillId="0" borderId="0" xfId="54" applyAlignment="1" applyProtection="1">
      <alignment horizontal="center"/>
      <protection hidden="1"/>
    </xf>
    <xf numFmtId="0" fontId="22" fillId="0" borderId="0" xfId="54" applyFont="1" applyAlignment="1" applyProtection="1">
      <alignment vertical="center"/>
      <protection hidden="1"/>
    </xf>
    <xf numFmtId="0" fontId="2" fillId="0" borderId="0" xfId="54" applyAlignment="1" applyProtection="1">
      <alignment horizontal="right"/>
      <protection hidden="1"/>
    </xf>
    <xf numFmtId="184" fontId="2" fillId="0" borderId="0" xfId="54" applyNumberFormat="1" applyProtection="1">
      <protection hidden="1"/>
    </xf>
    <xf numFmtId="0" fontId="0" fillId="0" borderId="0" xfId="0" applyAlignment="1" applyProtection="1">
      <alignment vertical="center"/>
      <protection hidden="1"/>
    </xf>
    <xf numFmtId="0" fontId="0" fillId="0" borderId="0" xfId="54" applyFont="1" applyAlignment="1" applyProtection="1">
      <alignment horizontal="center"/>
      <protection hidden="1"/>
    </xf>
    <xf numFmtId="0" fontId="27" fillId="0" borderId="0" xfId="0" applyFont="1" applyAlignment="1" applyProtection="1">
      <alignment vertical="center"/>
      <protection hidden="1"/>
    </xf>
    <xf numFmtId="0" fontId="28" fillId="0" borderId="0" xfId="0" applyFont="1" applyAlignment="1" applyProtection="1">
      <alignment horizontal="center"/>
      <protection hidden="1"/>
    </xf>
    <xf numFmtId="185" fontId="28" fillId="0" borderId="0" xfId="0" applyNumberFormat="1" applyFont="1" applyAlignment="1" applyProtection="1">
      <alignment horizontal="center"/>
      <protection hidden="1"/>
    </xf>
    <xf numFmtId="0" fontId="24" fillId="0" borderId="0" xfId="0" applyFont="1" applyAlignment="1" applyProtection="1">
      <alignment horizontal="center"/>
      <protection hidden="1"/>
    </xf>
    <xf numFmtId="0" fontId="0" fillId="0" borderId="42" xfId="0" applyBorder="1" applyProtection="1">
      <protection hidden="1"/>
    </xf>
    <xf numFmtId="0" fontId="0" fillId="0" borderId="13" xfId="0" applyBorder="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1" fillId="0" borderId="4" xfId="0" applyNumberFormat="1" applyFont="1" applyBorder="1" applyAlignment="1" applyProtection="1">
      <alignment horizontal="center" shrinkToFit="1"/>
      <protection hidden="1"/>
    </xf>
    <xf numFmtId="0" fontId="24" fillId="0" borderId="15" xfId="0" applyFont="1" applyBorder="1" applyAlignment="1" applyProtection="1">
      <alignment horizontal="center"/>
      <protection hidden="1"/>
    </xf>
    <xf numFmtId="0" fontId="8" fillId="0" borderId="79" xfId="67" applyFont="1" applyBorder="1" applyAlignment="1" applyProtection="1">
      <alignment vertical="center" shrinkToFit="1"/>
      <protection locked="0"/>
    </xf>
    <xf numFmtId="0" fontId="7" fillId="0" borderId="18" xfId="64" applyFont="1" applyBorder="1" applyProtection="1">
      <alignment vertical="center"/>
      <protection hidden="1"/>
    </xf>
    <xf numFmtId="0" fontId="5" fillId="0" borderId="0" xfId="64" applyFont="1" applyProtection="1">
      <alignment vertical="center"/>
      <protection hidden="1"/>
    </xf>
    <xf numFmtId="0" fontId="83" fillId="0" borderId="0" xfId="56" applyFont="1">
      <alignment vertical="center"/>
    </xf>
    <xf numFmtId="0" fontId="83" fillId="0" borderId="0" xfId="55" applyFont="1" applyAlignment="1" applyProtection="1">
      <alignment horizontal="left" vertical="center"/>
      <protection locked="0"/>
    </xf>
    <xf numFmtId="0" fontId="83" fillId="0" borderId="0" xfId="55" applyFont="1" applyAlignment="1">
      <alignment horizontal="left" vertical="center"/>
    </xf>
    <xf numFmtId="0" fontId="83" fillId="7" borderId="0" xfId="55" applyFont="1" applyFill="1" applyAlignment="1" applyProtection="1">
      <alignment horizontal="left" vertical="center"/>
      <protection locked="0"/>
    </xf>
    <xf numFmtId="0" fontId="84" fillId="0" borderId="0" xfId="0" applyFont="1"/>
    <xf numFmtId="0" fontId="83" fillId="5" borderId="0" xfId="55" applyFont="1" applyFill="1" applyAlignment="1" applyProtection="1">
      <alignment horizontal="left" vertical="center"/>
      <protection locked="0"/>
    </xf>
    <xf numFmtId="0" fontId="47" fillId="0" borderId="0" xfId="69" applyFont="1" applyAlignment="1">
      <alignment horizontal="left" vertical="center"/>
    </xf>
    <xf numFmtId="0" fontId="34" fillId="0" borderId="0" xfId="69" applyFont="1" applyAlignment="1">
      <alignment horizontal="left" vertical="center"/>
    </xf>
    <xf numFmtId="0" fontId="54" fillId="0" borderId="0" xfId="69" applyFont="1" applyAlignment="1" applyProtection="1">
      <alignment horizontal="left" vertical="center"/>
      <protection locked="0"/>
    </xf>
    <xf numFmtId="0" fontId="5" fillId="0" borderId="0" xfId="69" applyFont="1" applyAlignment="1" applyProtection="1">
      <alignment horizontal="left" vertical="center"/>
      <protection locked="0"/>
    </xf>
    <xf numFmtId="0" fontId="35" fillId="0" borderId="0" xfId="69" applyFont="1" applyAlignment="1">
      <alignment horizontal="left" vertical="center"/>
    </xf>
    <xf numFmtId="0" fontId="34" fillId="0" borderId="13" xfId="69" applyFont="1" applyBorder="1" applyAlignment="1">
      <alignment horizontal="left" vertical="center"/>
    </xf>
    <xf numFmtId="0" fontId="34" fillId="0" borderId="15" xfId="69" applyFont="1" applyBorder="1" applyAlignment="1">
      <alignment horizontal="left" vertical="center"/>
    </xf>
    <xf numFmtId="49" fontId="34" fillId="0" borderId="0" xfId="69" applyNumberFormat="1" applyFont="1" applyAlignment="1">
      <alignment horizontal="left" vertical="top"/>
    </xf>
    <xf numFmtId="0" fontId="34" fillId="0" borderId="0" xfId="69" applyFont="1" applyAlignment="1">
      <alignment horizontal="left" vertical="top" wrapText="1"/>
    </xf>
    <xf numFmtId="0" fontId="34" fillId="4" borderId="35" xfId="69" applyFont="1" applyFill="1" applyBorder="1" applyProtection="1">
      <alignment vertical="center"/>
      <protection locked="0"/>
    </xf>
    <xf numFmtId="0" fontId="34" fillId="4" borderId="0" xfId="69" applyFont="1" applyFill="1" applyProtection="1">
      <alignment vertical="center"/>
      <protection locked="0"/>
    </xf>
    <xf numFmtId="0" fontId="34" fillId="4" borderId="36" xfId="69" applyFont="1" applyFill="1" applyBorder="1" applyProtection="1">
      <alignment vertical="center"/>
      <protection locked="0"/>
    </xf>
    <xf numFmtId="0" fontId="34" fillId="0" borderId="11" xfId="69" applyFont="1" applyBorder="1" applyAlignment="1">
      <alignment horizontal="left" vertical="center"/>
    </xf>
    <xf numFmtId="49" fontId="34" fillId="0" borderId="11" xfId="69" applyNumberFormat="1" applyFont="1" applyBorder="1" applyAlignment="1">
      <alignment horizontal="left" vertical="center"/>
    </xf>
    <xf numFmtId="0" fontId="34" fillId="0" borderId="11" xfId="69" applyFont="1" applyBorder="1" applyAlignment="1">
      <alignment horizontal="left" vertical="top" wrapText="1"/>
    </xf>
    <xf numFmtId="0" fontId="34" fillId="0" borderId="38" xfId="69" applyFont="1" applyBorder="1" applyAlignment="1">
      <alignment horizontal="left" vertical="top" wrapText="1"/>
    </xf>
    <xf numFmtId="0" fontId="34" fillId="4" borderId="35" xfId="69" applyFont="1" applyFill="1" applyBorder="1" applyAlignment="1" applyProtection="1">
      <alignment horizontal="center" vertical="center"/>
      <protection locked="0"/>
    </xf>
    <xf numFmtId="0" fontId="34" fillId="4" borderId="0" xfId="69" applyFont="1" applyFill="1" applyAlignment="1" applyProtection="1">
      <alignment horizontal="center" vertical="center"/>
      <protection locked="0"/>
    </xf>
    <xf numFmtId="0" fontId="34" fillId="4" borderId="36" xfId="69" applyFont="1" applyFill="1" applyBorder="1" applyAlignment="1" applyProtection="1">
      <alignment horizontal="center" vertical="center"/>
      <protection locked="0"/>
    </xf>
    <xf numFmtId="0" fontId="34" fillId="0" borderId="42" xfId="69" applyFont="1" applyBorder="1" applyAlignment="1">
      <alignment horizontal="left" vertical="center"/>
    </xf>
    <xf numFmtId="49" fontId="34" fillId="0" borderId="13" xfId="69" applyNumberFormat="1" applyFont="1" applyBorder="1" applyAlignment="1">
      <alignment horizontal="left" vertical="center"/>
    </xf>
    <xf numFmtId="0" fontId="34" fillId="0" borderId="13" xfId="69" applyFont="1" applyBorder="1" applyAlignment="1">
      <alignment horizontal="left" vertical="top" wrapText="1"/>
    </xf>
    <xf numFmtId="0" fontId="5" fillId="7" borderId="0" xfId="69" applyFont="1" applyFill="1" applyAlignment="1" applyProtection="1">
      <alignment horizontal="left" vertical="center"/>
      <protection locked="0"/>
    </xf>
    <xf numFmtId="49" fontId="34" fillId="0" borderId="0" xfId="69" applyNumberFormat="1" applyFont="1" applyAlignment="1">
      <alignment horizontal="left" vertical="center"/>
    </xf>
    <xf numFmtId="0" fontId="5" fillId="0" borderId="11" xfId="69" applyFont="1" applyBorder="1" applyAlignment="1">
      <alignment horizontal="left" vertical="center"/>
    </xf>
    <xf numFmtId="49" fontId="5" fillId="0" borderId="11" xfId="69" applyNumberFormat="1" applyFont="1" applyBorder="1" applyAlignment="1">
      <alignment horizontal="left" vertical="center"/>
    </xf>
    <xf numFmtId="0" fontId="5" fillId="0" borderId="38" xfId="69" applyFont="1" applyBorder="1" applyAlignment="1">
      <alignment horizontal="left" vertical="center"/>
    </xf>
    <xf numFmtId="0" fontId="5" fillId="4" borderId="35" xfId="69" applyFont="1" applyFill="1" applyBorder="1" applyAlignment="1" applyProtection="1">
      <alignment horizontal="center" vertical="center"/>
      <protection locked="0"/>
    </xf>
    <xf numFmtId="0" fontId="5" fillId="4" borderId="0" xfId="69" applyFont="1" applyFill="1" applyAlignment="1" applyProtection="1">
      <alignment horizontal="center" vertical="center"/>
      <protection locked="0"/>
    </xf>
    <xf numFmtId="0" fontId="5" fillId="4" borderId="36" xfId="69" applyFont="1" applyFill="1" applyBorder="1" applyAlignment="1" applyProtection="1">
      <alignment horizontal="center" vertical="center"/>
      <protection locked="0"/>
    </xf>
    <xf numFmtId="0" fontId="5" fillId="0" borderId="15" xfId="69" applyFont="1" applyBorder="1" applyAlignment="1">
      <alignment horizontal="left" vertical="center"/>
    </xf>
    <xf numFmtId="49" fontId="5" fillId="0" borderId="15" xfId="69" applyNumberFormat="1" applyFont="1" applyBorder="1">
      <alignment vertical="center"/>
    </xf>
    <xf numFmtId="0" fontId="5" fillId="0" borderId="15" xfId="69" applyFont="1" applyBorder="1" applyAlignment="1">
      <alignment horizontal="left" vertical="center" wrapText="1"/>
    </xf>
    <xf numFmtId="0" fontId="5" fillId="4" borderId="35" xfId="69" applyFont="1" applyFill="1" applyBorder="1" applyProtection="1">
      <alignment vertical="center"/>
      <protection locked="0"/>
    </xf>
    <xf numFmtId="0" fontId="5" fillId="4" borderId="0" xfId="69" applyFont="1" applyFill="1" applyProtection="1">
      <alignment vertical="center"/>
      <protection locked="0"/>
    </xf>
    <xf numFmtId="0" fontId="5" fillId="4" borderId="36" xfId="69" applyFont="1" applyFill="1" applyBorder="1" applyProtection="1">
      <alignment vertical="center"/>
      <protection locked="0"/>
    </xf>
    <xf numFmtId="49" fontId="5" fillId="0" borderId="11" xfId="69" applyNumberFormat="1" applyFont="1" applyBorder="1">
      <alignment vertical="center"/>
    </xf>
    <xf numFmtId="0" fontId="5" fillId="0" borderId="11" xfId="69" applyFont="1" applyBorder="1" applyAlignment="1">
      <alignment horizontal="left" vertical="center" wrapText="1"/>
    </xf>
    <xf numFmtId="0" fontId="5" fillId="0" borderId="38" xfId="69" applyFont="1" applyBorder="1" applyAlignment="1">
      <alignment horizontal="left" vertical="center" wrapText="1"/>
    </xf>
    <xf numFmtId="0" fontId="5" fillId="0" borderId="0" xfId="69" applyFont="1" applyAlignment="1">
      <alignment horizontal="left" vertical="center"/>
    </xf>
    <xf numFmtId="49" fontId="5" fillId="0" borderId="0" xfId="69" applyNumberFormat="1" applyFont="1" applyAlignment="1">
      <alignment horizontal="left" vertical="center"/>
    </xf>
    <xf numFmtId="0" fontId="5" fillId="0" borderId="35" xfId="69" applyFont="1" applyBorder="1" applyAlignment="1">
      <alignment horizontal="left" vertical="center"/>
    </xf>
    <xf numFmtId="0" fontId="5" fillId="0" borderId="13" xfId="69" applyFont="1" applyBorder="1" applyAlignment="1">
      <alignment horizontal="left" vertical="center"/>
    </xf>
    <xf numFmtId="0" fontId="5" fillId="0" borderId="0" xfId="69" applyFont="1" applyAlignment="1">
      <alignment horizontal="center" vertical="center"/>
    </xf>
    <xf numFmtId="0" fontId="5" fillId="0" borderId="36" xfId="69" applyFont="1" applyBorder="1" applyAlignment="1">
      <alignment horizontal="center" vertical="center"/>
    </xf>
    <xf numFmtId="0" fontId="5" fillId="0" borderId="34" xfId="69" applyFont="1" applyBorder="1" applyAlignment="1">
      <alignment horizontal="left" vertical="center"/>
    </xf>
    <xf numFmtId="0" fontId="5" fillId="0" borderId="33" xfId="69" applyFont="1" applyBorder="1" applyAlignment="1">
      <alignment horizontal="center" vertical="center"/>
    </xf>
    <xf numFmtId="0" fontId="5" fillId="0" borderId="15" xfId="69" applyFont="1" applyBorder="1" applyAlignment="1">
      <alignment horizontal="center" vertical="center"/>
    </xf>
    <xf numFmtId="0" fontId="5" fillId="0" borderId="34" xfId="69" applyFont="1" applyBorder="1" applyAlignment="1">
      <alignment horizontal="center" vertical="center"/>
    </xf>
    <xf numFmtId="0" fontId="5" fillId="0" borderId="35" xfId="69" applyFont="1" applyBorder="1" applyAlignment="1">
      <alignment horizontal="center" vertical="center"/>
    </xf>
    <xf numFmtId="0" fontId="5" fillId="0" borderId="0" xfId="69" applyFont="1" applyAlignment="1">
      <alignment horizontal="left" vertical="center" wrapText="1"/>
    </xf>
    <xf numFmtId="0" fontId="8" fillId="0" borderId="4" xfId="69" applyFont="1" applyBorder="1" applyAlignment="1">
      <alignment horizontal="left" vertical="center"/>
    </xf>
    <xf numFmtId="0" fontId="8" fillId="0" borderId="42" xfId="69" applyFont="1" applyBorder="1" applyAlignment="1">
      <alignment horizontal="left" vertical="center"/>
    </xf>
    <xf numFmtId="0" fontId="8" fillId="0" borderId="13" xfId="69" applyFont="1" applyBorder="1" applyAlignment="1">
      <alignment horizontal="left" vertical="center"/>
    </xf>
    <xf numFmtId="0" fontId="8" fillId="0" borderId="3" xfId="69" applyFont="1" applyBorder="1" applyAlignment="1">
      <alignment horizontal="left" vertical="center"/>
    </xf>
    <xf numFmtId="0" fontId="8" fillId="0" borderId="35" xfId="69" applyFont="1" applyBorder="1" applyAlignment="1">
      <alignment horizontal="center" vertical="center"/>
    </xf>
    <xf numFmtId="0" fontId="8" fillId="0" borderId="0" xfId="69" applyFont="1" applyAlignment="1">
      <alignment horizontal="center" vertical="center"/>
    </xf>
    <xf numFmtId="0" fontId="8" fillId="0" borderId="36" xfId="69" applyFont="1" applyBorder="1" applyAlignment="1">
      <alignment horizontal="center" vertical="center"/>
    </xf>
    <xf numFmtId="49" fontId="8" fillId="0" borderId="4" xfId="69" applyNumberFormat="1" applyFont="1" applyBorder="1" applyAlignment="1">
      <alignment horizontal="center" vertical="center"/>
    </xf>
    <xf numFmtId="0" fontId="5" fillId="0" borderId="3" xfId="69" applyFont="1" applyBorder="1">
      <alignment vertical="center"/>
    </xf>
    <xf numFmtId="0" fontId="5" fillId="0" borderId="42" xfId="69" applyFont="1" applyBorder="1" applyAlignment="1">
      <alignment vertical="top" wrapText="1"/>
    </xf>
    <xf numFmtId="0" fontId="5" fillId="0" borderId="13" xfId="69" applyFont="1" applyBorder="1" applyAlignment="1">
      <alignment vertical="top" wrapText="1"/>
    </xf>
    <xf numFmtId="0" fontId="5" fillId="0" borderId="3" xfId="69" applyFont="1" applyBorder="1" applyAlignment="1">
      <alignment vertical="top" wrapText="1"/>
    </xf>
    <xf numFmtId="0" fontId="5" fillId="0" borderId="35" xfId="69" applyFont="1" applyBorder="1">
      <alignment vertical="center"/>
    </xf>
    <xf numFmtId="0" fontId="5" fillId="0" borderId="0" xfId="69" applyFont="1">
      <alignment vertical="center"/>
    </xf>
    <xf numFmtId="0" fontId="5" fillId="0" borderId="36" xfId="69" applyFont="1" applyBorder="1">
      <alignment vertical="center"/>
    </xf>
    <xf numFmtId="0" fontId="5" fillId="0" borderId="37" xfId="69" applyFont="1" applyBorder="1" applyAlignment="1">
      <alignment horizontal="left" vertical="center"/>
    </xf>
    <xf numFmtId="0" fontId="5" fillId="0" borderId="35" xfId="69" applyFont="1" applyBorder="1" applyProtection="1">
      <alignment vertical="center"/>
      <protection locked="0"/>
    </xf>
    <xf numFmtId="0" fontId="5" fillId="0" borderId="0" xfId="69" applyFont="1" applyProtection="1">
      <alignment vertical="center"/>
      <protection locked="0"/>
    </xf>
    <xf numFmtId="0" fontId="5" fillId="0" borderId="36" xfId="69" applyFont="1" applyBorder="1" applyProtection="1">
      <alignment vertical="center"/>
      <protection locked="0"/>
    </xf>
    <xf numFmtId="0" fontId="37" fillId="0" borderId="0" xfId="69" applyFont="1" applyAlignment="1">
      <alignment horizontal="left" vertical="center"/>
    </xf>
    <xf numFmtId="0" fontId="8" fillId="0" borderId="0" xfId="69" applyFont="1">
      <alignment vertical="center"/>
    </xf>
    <xf numFmtId="0" fontId="34" fillId="4" borderId="0" xfId="69" applyFont="1" applyFill="1" applyAlignment="1" applyProtection="1">
      <alignment horizontal="left" vertical="center"/>
      <protection locked="0"/>
    </xf>
    <xf numFmtId="0" fontId="38" fillId="0" borderId="11" xfId="69" applyFont="1" applyBorder="1" applyAlignment="1" applyProtection="1">
      <alignment horizontal="center" vertical="center"/>
      <protection locked="0" hidden="1"/>
    </xf>
    <xf numFmtId="0" fontId="33" fillId="0" borderId="0" xfId="69" applyFont="1" applyAlignment="1">
      <alignment horizontal="left" vertical="top"/>
    </xf>
    <xf numFmtId="0" fontId="34" fillId="0" borderId="0" xfId="69" applyFont="1" applyAlignment="1" applyProtection="1">
      <alignment horizontal="left" vertical="center"/>
      <protection locked="0"/>
    </xf>
    <xf numFmtId="0" fontId="35" fillId="0" borderId="0" xfId="69" applyFont="1" applyAlignment="1">
      <alignment horizontal="center" vertical="center" wrapText="1"/>
    </xf>
    <xf numFmtId="0" fontId="38" fillId="0" borderId="0" xfId="69" applyFont="1" applyAlignment="1" applyProtection="1">
      <alignment horizontal="center" vertical="center"/>
      <protection locked="0" hidden="1"/>
    </xf>
    <xf numFmtId="0" fontId="5" fillId="6" borderId="0" xfId="69" applyFont="1" applyFill="1" applyProtection="1">
      <alignment vertical="center"/>
      <protection locked="0"/>
    </xf>
    <xf numFmtId="0" fontId="5" fillId="0" borderId="4" xfId="69" applyFont="1" applyBorder="1" applyAlignment="1">
      <alignment horizontal="center" vertical="center"/>
    </xf>
    <xf numFmtId="0" fontId="5" fillId="0" borderId="3" xfId="69" applyFont="1" applyBorder="1" applyAlignment="1">
      <alignment horizontal="center" vertical="center"/>
    </xf>
    <xf numFmtId="0" fontId="5" fillId="0" borderId="0" xfId="69" applyFont="1" applyAlignment="1">
      <alignment horizontal="center" vertical="center" wrapText="1"/>
    </xf>
    <xf numFmtId="0" fontId="5" fillId="0" borderId="0" xfId="69" applyFont="1" applyAlignment="1" applyProtection="1">
      <alignment horizontal="center" vertical="center"/>
      <protection locked="0"/>
    </xf>
    <xf numFmtId="0" fontId="5" fillId="0" borderId="33" xfId="69" applyFont="1" applyBorder="1" applyAlignment="1">
      <alignment horizontal="left" vertical="center"/>
    </xf>
    <xf numFmtId="0" fontId="5" fillId="4" borderId="15" xfId="69" applyFont="1" applyFill="1" applyBorder="1" applyProtection="1">
      <alignment vertical="center"/>
      <protection locked="0"/>
    </xf>
    <xf numFmtId="0" fontId="5" fillId="4" borderId="34" xfId="69" applyFont="1" applyFill="1" applyBorder="1" applyProtection="1">
      <alignment vertical="center"/>
      <protection locked="0"/>
    </xf>
    <xf numFmtId="0" fontId="5" fillId="5" borderId="0" xfId="69" applyFont="1" applyFill="1" applyAlignment="1" applyProtection="1">
      <alignment horizontal="left" vertical="center"/>
      <protection locked="0"/>
    </xf>
    <xf numFmtId="0" fontId="5" fillId="6" borderId="0" xfId="69" applyFont="1" applyFill="1" applyAlignment="1">
      <alignment horizontal="left" vertical="center"/>
    </xf>
    <xf numFmtId="0" fontId="5" fillId="6" borderId="36" xfId="69" applyFont="1" applyFill="1" applyBorder="1" applyAlignment="1">
      <alignment horizontal="left" vertical="center"/>
    </xf>
    <xf numFmtId="0" fontId="5" fillId="6" borderId="11" xfId="69" applyFont="1" applyFill="1" applyBorder="1" applyAlignment="1">
      <alignment horizontal="left" vertical="center"/>
    </xf>
    <xf numFmtId="0" fontId="5" fillId="6" borderId="38" xfId="69" applyFont="1" applyFill="1" applyBorder="1" applyAlignment="1">
      <alignment horizontal="left" vertical="center"/>
    </xf>
    <xf numFmtId="0" fontId="5" fillId="0" borderId="0" xfId="69" applyFont="1" applyAlignment="1">
      <alignment vertical="top" wrapText="1"/>
    </xf>
    <xf numFmtId="49" fontId="89" fillId="43" borderId="4" xfId="69" applyNumberFormat="1" applyFont="1" applyFill="1" applyBorder="1" applyAlignment="1">
      <alignment horizontal="center" vertical="center"/>
    </xf>
    <xf numFmtId="0" fontId="88" fillId="43" borderId="3" xfId="69" applyFont="1" applyFill="1" applyBorder="1">
      <alignment vertical="center"/>
    </xf>
    <xf numFmtId="0" fontId="0" fillId="0" borderId="0" xfId="0" applyAlignment="1">
      <alignment wrapText="1"/>
    </xf>
    <xf numFmtId="0" fontId="2" fillId="0" borderId="15" xfId="54" applyBorder="1" applyAlignment="1">
      <alignment horizontal="center"/>
    </xf>
    <xf numFmtId="0" fontId="7" fillId="0" borderId="0" xfId="67" applyFont="1" applyAlignment="1">
      <alignment horizontal="center" vertical="center"/>
    </xf>
    <xf numFmtId="0" fontId="6" fillId="0" borderId="0" xfId="61" applyFont="1" applyAlignment="1" applyProtection="1">
      <alignment horizontal="center" vertical="center"/>
      <protection locked="0"/>
    </xf>
    <xf numFmtId="0" fontId="27" fillId="0" borderId="0" xfId="61" applyFont="1" applyAlignment="1" applyProtection="1">
      <alignment horizontal="center" vertical="center"/>
      <protection locked="0"/>
    </xf>
    <xf numFmtId="0" fontId="69" fillId="0" borderId="0" xfId="0" applyFont="1" applyAlignment="1">
      <alignment vertical="center"/>
    </xf>
    <xf numFmtId="0" fontId="8" fillId="0" borderId="8" xfId="56" applyFont="1" applyBorder="1" applyAlignment="1">
      <alignment horizontal="center" vertical="center"/>
    </xf>
    <xf numFmtId="0" fontId="8" fillId="0" borderId="125" xfId="67" applyFont="1" applyBorder="1" applyAlignment="1" applyProtection="1">
      <alignment vertical="center" shrinkToFit="1"/>
      <protection locked="0"/>
    </xf>
    <xf numFmtId="0" fontId="8" fillId="0" borderId="39" xfId="67" applyFont="1" applyBorder="1" applyAlignment="1" applyProtection="1">
      <alignment vertical="center" shrinkToFit="1"/>
      <protection locked="0"/>
    </xf>
    <xf numFmtId="0" fontId="8" fillId="0" borderId="18" xfId="67" applyFont="1" applyBorder="1" applyAlignment="1">
      <alignment vertical="center" wrapText="1" shrinkToFit="1"/>
    </xf>
    <xf numFmtId="0" fontId="6" fillId="0" borderId="7" xfId="67" applyFont="1" applyBorder="1" applyAlignment="1" applyProtection="1">
      <alignment horizontal="center" vertical="center" shrinkToFit="1"/>
      <protection locked="0"/>
    </xf>
    <xf numFmtId="0" fontId="7" fillId="0" borderId="0" xfId="67" applyFont="1">
      <alignment vertical="center"/>
    </xf>
    <xf numFmtId="0" fontId="7" fillId="0" borderId="0" xfId="56" applyFont="1">
      <alignment vertical="center"/>
    </xf>
    <xf numFmtId="0" fontId="8" fillId="0" borderId="98" xfId="65" applyFont="1" applyBorder="1" applyAlignment="1" applyProtection="1">
      <alignment vertical="center" shrinkToFit="1"/>
      <protection locked="0"/>
    </xf>
    <xf numFmtId="0" fontId="8" fillId="0" borderId="9" xfId="65" applyFont="1" applyBorder="1" applyAlignment="1" applyProtection="1">
      <alignment vertical="center" shrinkToFit="1"/>
      <protection locked="0"/>
    </xf>
    <xf numFmtId="0" fontId="8" fillId="0" borderId="0" xfId="56" applyFont="1">
      <alignment vertical="center"/>
    </xf>
    <xf numFmtId="49" fontId="34" fillId="43" borderId="11" xfId="69" applyNumberFormat="1" applyFont="1" applyFill="1" applyBorder="1" applyAlignment="1">
      <alignment horizontal="left" vertical="center"/>
    </xf>
    <xf numFmtId="0" fontId="34" fillId="43" borderId="11" xfId="69" applyFont="1" applyFill="1" applyBorder="1" applyAlignment="1">
      <alignment horizontal="left" vertical="top" wrapText="1"/>
    </xf>
    <xf numFmtId="0" fontId="34" fillId="43" borderId="38" xfId="69" applyFont="1" applyFill="1" applyBorder="1" applyAlignment="1">
      <alignment horizontal="left" vertical="top" wrapText="1"/>
    </xf>
    <xf numFmtId="0" fontId="5" fillId="0" borderId="42" xfId="69" applyFont="1" applyBorder="1" applyAlignment="1">
      <alignment horizontal="left" vertical="center"/>
    </xf>
    <xf numFmtId="49" fontId="5" fillId="0" borderId="13" xfId="69" applyNumberFormat="1" applyFont="1" applyBorder="1" applyAlignment="1">
      <alignment horizontal="left" vertical="center"/>
    </xf>
    <xf numFmtId="0" fontId="5" fillId="0" borderId="13" xfId="69" applyFont="1" applyBorder="1" applyAlignment="1">
      <alignment horizontal="left" vertical="top" wrapText="1"/>
    </xf>
    <xf numFmtId="49" fontId="88" fillId="43" borderId="0" xfId="69" applyNumberFormat="1" applyFont="1" applyFill="1" applyAlignment="1">
      <alignment horizontal="left" vertical="top"/>
    </xf>
    <xf numFmtId="0" fontId="88" fillId="43" borderId="0" xfId="69" applyFont="1" applyFill="1" applyAlignment="1">
      <alignment horizontal="left" vertical="top" wrapText="1"/>
    </xf>
    <xf numFmtId="0" fontId="5" fillId="0" borderId="0" xfId="70" applyFont="1">
      <alignment vertical="center"/>
    </xf>
    <xf numFmtId="0" fontId="5" fillId="0" borderId="0" xfId="70" applyFont="1" applyAlignment="1">
      <alignment horizontal="center" vertical="center"/>
    </xf>
    <xf numFmtId="0" fontId="5" fillId="0" borderId="0" xfId="71" applyFont="1">
      <alignment vertical="center"/>
    </xf>
    <xf numFmtId="0" fontId="10" fillId="0" borderId="0" xfId="70" applyFont="1">
      <alignment vertical="center"/>
    </xf>
    <xf numFmtId="0" fontId="6" fillId="0" borderId="0" xfId="70" applyFont="1" applyAlignment="1">
      <alignment horizontal="center" vertical="center"/>
    </xf>
    <xf numFmtId="0" fontId="10" fillId="45" borderId="7" xfId="70" applyFont="1" applyFill="1" applyBorder="1" applyAlignment="1">
      <alignment vertical="center" shrinkToFit="1"/>
    </xf>
    <xf numFmtId="0" fontId="6" fillId="0" borderId="19" xfId="70" applyFont="1" applyBorder="1" applyAlignment="1">
      <alignment horizontal="center" vertical="center"/>
    </xf>
    <xf numFmtId="0" fontId="8" fillId="45" borderId="20" xfId="70" applyFont="1" applyFill="1" applyBorder="1" applyAlignment="1">
      <alignment horizontal="center" vertical="center" shrinkToFit="1"/>
    </xf>
    <xf numFmtId="0" fontId="8" fillId="45" borderId="28" xfId="70" applyFont="1" applyFill="1" applyBorder="1" applyAlignment="1">
      <alignment horizontal="center" vertical="center" shrinkToFit="1"/>
    </xf>
    <xf numFmtId="0" fontId="8" fillId="45" borderId="7" xfId="70" applyFont="1" applyFill="1" applyBorder="1" applyAlignment="1">
      <alignment horizontal="center" vertical="center" shrinkToFit="1"/>
    </xf>
    <xf numFmtId="0" fontId="5" fillId="0" borderId="0" xfId="71" applyFont="1" applyAlignment="1">
      <alignment horizontal="center" vertical="center"/>
    </xf>
    <xf numFmtId="190" fontId="8" fillId="0" borderId="59" xfId="70" applyNumberFormat="1" applyFont="1" applyBorder="1" applyAlignment="1">
      <alignment horizontal="center" vertical="center" shrinkToFit="1"/>
    </xf>
    <xf numFmtId="190" fontId="8" fillId="0" borderId="54" xfId="70" applyNumberFormat="1" applyFont="1" applyBorder="1" applyAlignment="1">
      <alignment horizontal="center" vertical="center" shrinkToFit="1"/>
    </xf>
    <xf numFmtId="190" fontId="8" fillId="0" borderId="87" xfId="70" applyNumberFormat="1" applyFont="1" applyBorder="1" applyAlignment="1">
      <alignment horizontal="center" vertical="center" shrinkToFit="1"/>
    </xf>
    <xf numFmtId="190" fontId="8" fillId="0" borderId="197" xfId="70" applyNumberFormat="1" applyFont="1" applyBorder="1" applyAlignment="1">
      <alignment horizontal="center" vertical="center" shrinkToFit="1"/>
    </xf>
    <xf numFmtId="190" fontId="0" fillId="0" borderId="0" xfId="0" applyNumberFormat="1" applyAlignment="1">
      <alignment horizontal="center" vertical="center"/>
    </xf>
    <xf numFmtId="0" fontId="5" fillId="45" borderId="142" xfId="70" applyFont="1" applyFill="1" applyBorder="1" applyAlignment="1">
      <alignment horizontal="center" vertical="center" shrinkToFit="1"/>
    </xf>
    <xf numFmtId="0" fontId="5" fillId="45" borderId="1" xfId="70" applyFont="1" applyFill="1" applyBorder="1" applyAlignment="1">
      <alignment horizontal="center" vertical="center" shrinkToFit="1"/>
    </xf>
    <xf numFmtId="190" fontId="5" fillId="45" borderId="141" xfId="70" applyNumberFormat="1" applyFont="1" applyFill="1" applyBorder="1" applyAlignment="1">
      <alignment horizontal="center" vertical="center" shrinkToFit="1"/>
    </xf>
    <xf numFmtId="0" fontId="94" fillId="0" borderId="143" xfId="70" applyFont="1" applyBorder="1" applyAlignment="1">
      <alignment vertical="center" shrinkToFit="1"/>
    </xf>
    <xf numFmtId="190" fontId="5" fillId="0" borderId="48" xfId="70" applyNumberFormat="1" applyFont="1" applyBorder="1" applyAlignment="1">
      <alignment horizontal="center" vertical="center" shrinkToFit="1"/>
    </xf>
    <xf numFmtId="0" fontId="94" fillId="0" borderId="13" xfId="70" applyFont="1" applyBorder="1" applyAlignment="1">
      <alignment vertical="center" shrinkToFit="1"/>
    </xf>
    <xf numFmtId="190" fontId="5" fillId="0" borderId="5" xfId="70" applyNumberFormat="1" applyFont="1" applyBorder="1" applyAlignment="1">
      <alignment horizontal="center" vertical="center" shrinkToFit="1"/>
    </xf>
    <xf numFmtId="0" fontId="94" fillId="0" borderId="3" xfId="70" applyFont="1" applyBorder="1" applyAlignment="1">
      <alignment vertical="center" shrinkToFit="1"/>
    </xf>
    <xf numFmtId="0" fontId="94" fillId="0" borderId="42" xfId="70" applyFont="1" applyBorder="1" applyAlignment="1">
      <alignment vertical="center" shrinkToFit="1"/>
    </xf>
    <xf numFmtId="190" fontId="88" fillId="0" borderId="5" xfId="70" applyNumberFormat="1" applyFont="1" applyBorder="1" applyAlignment="1">
      <alignment horizontal="center" vertical="center" shrinkToFit="1"/>
    </xf>
    <xf numFmtId="0" fontId="94" fillId="0" borderId="4" xfId="70" applyFont="1" applyBorder="1" applyAlignment="1">
      <alignment vertical="center" shrinkToFit="1"/>
    </xf>
    <xf numFmtId="0" fontId="5" fillId="0" borderId="88" xfId="70" applyFont="1" applyBorder="1" applyAlignment="1">
      <alignment vertical="center" wrapText="1" shrinkToFit="1"/>
    </xf>
    <xf numFmtId="0" fontId="5" fillId="0" borderId="36" xfId="70" applyFont="1" applyBorder="1" applyAlignment="1">
      <alignment vertical="center" wrapText="1" shrinkToFit="1"/>
    </xf>
    <xf numFmtId="0" fontId="87" fillId="0" borderId="35" xfId="70" applyFont="1" applyBorder="1" applyAlignment="1">
      <alignment vertical="center" wrapText="1" shrinkToFit="1"/>
    </xf>
    <xf numFmtId="0" fontId="87" fillId="0" borderId="0" xfId="70" applyFont="1" applyAlignment="1">
      <alignment vertical="center" wrapText="1" shrinkToFit="1"/>
    </xf>
    <xf numFmtId="0" fontId="87" fillId="0" borderId="36" xfId="70" applyFont="1" applyBorder="1" applyAlignment="1">
      <alignment vertical="center" wrapText="1" shrinkToFit="1"/>
    </xf>
    <xf numFmtId="190" fontId="87" fillId="0" borderId="201" xfId="70" applyNumberFormat="1" applyFont="1" applyBorder="1" applyAlignment="1">
      <alignment horizontal="center" vertical="center" shrinkToFit="1"/>
    </xf>
    <xf numFmtId="0" fontId="87" fillId="0" borderId="0" xfId="70" applyFont="1" applyAlignment="1">
      <alignment vertical="center" shrinkToFit="1"/>
    </xf>
    <xf numFmtId="190" fontId="5" fillId="0" borderId="0" xfId="70" applyNumberFormat="1" applyFont="1" applyAlignment="1">
      <alignment horizontal="left" vertical="center" shrinkToFit="1"/>
    </xf>
    <xf numFmtId="190" fontId="87" fillId="0" borderId="120" xfId="70" applyNumberFormat="1" applyFont="1" applyBorder="1" applyAlignment="1">
      <alignment horizontal="center" vertical="center" shrinkToFit="1"/>
    </xf>
    <xf numFmtId="190" fontId="87" fillId="0" borderId="121" xfId="70" applyNumberFormat="1" applyFont="1" applyBorder="1" applyAlignment="1">
      <alignment horizontal="center" vertical="center" shrinkToFit="1"/>
    </xf>
    <xf numFmtId="0" fontId="8" fillId="0" borderId="0" xfId="70" applyFont="1" applyAlignment="1" applyProtection="1">
      <alignment vertical="center" shrinkToFit="1"/>
      <protection locked="0"/>
    </xf>
    <xf numFmtId="0" fontId="8" fillId="0" borderId="0" xfId="70" applyFont="1" applyAlignment="1">
      <alignment vertical="center" shrinkToFit="1"/>
    </xf>
    <xf numFmtId="0" fontId="8" fillId="0" borderId="0" xfId="70" applyFont="1" applyAlignment="1">
      <alignment vertical="center" wrapText="1" shrinkToFit="1"/>
    </xf>
    <xf numFmtId="0" fontId="5" fillId="0" borderId="25" xfId="70" applyFont="1" applyBorder="1" applyAlignment="1">
      <alignment vertical="center" wrapText="1" shrinkToFit="1"/>
    </xf>
    <xf numFmtId="0" fontId="5" fillId="0" borderId="126" xfId="70" applyFont="1" applyBorder="1" applyAlignment="1">
      <alignment vertical="center" wrapText="1" shrinkToFit="1"/>
    </xf>
    <xf numFmtId="0" fontId="87" fillId="0" borderId="30" xfId="70" applyFont="1" applyBorder="1" applyAlignment="1">
      <alignment vertical="center" wrapText="1" shrinkToFit="1"/>
    </xf>
    <xf numFmtId="0" fontId="87" fillId="0" borderId="86" xfId="70" applyFont="1" applyBorder="1" applyAlignment="1">
      <alignment vertical="center" wrapText="1" shrinkToFit="1"/>
    </xf>
    <xf numFmtId="0" fontId="87" fillId="0" borderId="126" xfId="70" applyFont="1" applyBorder="1" applyAlignment="1">
      <alignment vertical="center" wrapText="1" shrinkToFit="1"/>
    </xf>
    <xf numFmtId="0" fontId="5" fillId="0" borderId="0" xfId="70" applyFont="1" applyAlignment="1">
      <alignment horizontal="center" vertical="center" wrapText="1" shrinkToFit="1"/>
    </xf>
    <xf numFmtId="0" fontId="87" fillId="0" borderId="0" xfId="70" applyFont="1" applyAlignment="1">
      <alignment horizontal="left" vertical="center" wrapText="1" shrinkToFit="1"/>
    </xf>
    <xf numFmtId="190" fontId="88" fillId="0" borderId="0" xfId="70" applyNumberFormat="1" applyFont="1" applyAlignment="1">
      <alignment horizontal="center" vertical="center" shrinkToFit="1"/>
    </xf>
    <xf numFmtId="0" fontId="5" fillId="45" borderId="20" xfId="70" applyFont="1" applyFill="1" applyBorder="1" applyAlignment="1">
      <alignment horizontal="center" vertical="center" shrinkToFit="1"/>
    </xf>
    <xf numFmtId="0" fontId="5" fillId="45" borderId="9" xfId="70" applyFont="1" applyFill="1" applyBorder="1" applyAlignment="1">
      <alignment horizontal="center" vertical="center" shrinkToFit="1"/>
    </xf>
    <xf numFmtId="190" fontId="5" fillId="45" borderId="22" xfId="70" applyNumberFormat="1" applyFont="1" applyFill="1" applyBorder="1" applyAlignment="1">
      <alignment horizontal="center" vertical="center" shrinkToFit="1"/>
    </xf>
    <xf numFmtId="0" fontId="94" fillId="0" borderId="11" xfId="70" applyFont="1" applyBorder="1" applyAlignment="1">
      <alignment vertical="center" wrapText="1" shrinkToFit="1"/>
    </xf>
    <xf numFmtId="190" fontId="5" fillId="0" borderId="52" xfId="70" applyNumberFormat="1" applyFont="1" applyBorder="1" applyAlignment="1">
      <alignment horizontal="center" vertical="center" shrinkToFit="1"/>
    </xf>
    <xf numFmtId="0" fontId="94" fillId="0" borderId="13" xfId="70" applyFont="1" applyBorder="1" applyAlignment="1">
      <alignment vertical="center" wrapText="1" shrinkToFit="1"/>
    </xf>
    <xf numFmtId="0" fontId="94" fillId="0" borderId="11" xfId="70" applyFont="1" applyBorder="1" applyAlignment="1">
      <alignment vertical="center" shrinkToFit="1"/>
    </xf>
    <xf numFmtId="56" fontId="0" fillId="0" borderId="0" xfId="0" applyNumberFormat="1"/>
    <xf numFmtId="0" fontId="94" fillId="0" borderId="33" xfId="70" applyFont="1" applyBorder="1" applyAlignment="1">
      <alignment vertical="center" shrinkToFit="1"/>
    </xf>
    <xf numFmtId="190" fontId="88" fillId="0" borderId="44" xfId="70" applyNumberFormat="1" applyFont="1" applyBorder="1" applyAlignment="1">
      <alignment horizontal="center" vertical="center" shrinkToFit="1"/>
    </xf>
    <xf numFmtId="0" fontId="5" fillId="0" borderId="89" xfId="70" applyFont="1" applyBorder="1" applyAlignment="1">
      <alignment vertical="center" wrapText="1" shrinkToFit="1"/>
    </xf>
    <xf numFmtId="190" fontId="87" fillId="0" borderId="5" xfId="70" applyNumberFormat="1" applyFont="1" applyBorder="1" applyAlignment="1">
      <alignment horizontal="center" vertical="center" shrinkToFit="1"/>
    </xf>
    <xf numFmtId="0" fontId="5" fillId="0" borderId="26" xfId="70" applyFont="1" applyBorder="1" applyAlignment="1">
      <alignment vertical="center" wrapText="1" shrinkToFit="1"/>
    </xf>
    <xf numFmtId="0" fontId="5" fillId="0" borderId="0" xfId="72" applyFont="1" applyAlignment="1">
      <alignment horizontal="center" vertical="center" shrinkToFit="1"/>
    </xf>
    <xf numFmtId="0" fontId="5" fillId="45" borderId="82" xfId="70" applyFont="1" applyFill="1" applyBorder="1" applyAlignment="1">
      <alignment horizontal="center" vertical="center" shrinkToFit="1"/>
    </xf>
    <xf numFmtId="0" fontId="5" fillId="45" borderId="84" xfId="70" applyFont="1" applyFill="1" applyBorder="1" applyAlignment="1">
      <alignment horizontal="center" vertical="center" shrinkToFit="1"/>
    </xf>
    <xf numFmtId="0" fontId="94" fillId="0" borderId="143" xfId="70" applyFont="1" applyBorder="1" applyAlignment="1">
      <alignment vertical="center" wrapText="1" shrinkToFit="1"/>
    </xf>
    <xf numFmtId="0" fontId="5" fillId="0" borderId="0" xfId="70" applyFont="1" applyAlignment="1">
      <alignment horizontal="center" vertical="center" shrinkToFit="1"/>
    </xf>
    <xf numFmtId="0" fontId="87" fillId="0" borderId="0" xfId="70" applyFont="1" applyAlignment="1">
      <alignment horizontal="center" vertical="center" shrinkToFit="1"/>
    </xf>
    <xf numFmtId="0" fontId="87" fillId="0" borderId="0" xfId="70" applyFont="1" applyAlignment="1">
      <alignment horizontal="left" vertical="center" shrinkToFit="1"/>
    </xf>
    <xf numFmtId="0" fontId="5" fillId="45" borderId="19" xfId="70" applyFont="1" applyFill="1" applyBorder="1" applyAlignment="1">
      <alignment horizontal="center" vertical="center" shrinkToFit="1"/>
    </xf>
    <xf numFmtId="0" fontId="94" fillId="0" borderId="37" xfId="70" applyFont="1" applyBorder="1" applyAlignment="1">
      <alignment vertical="center" wrapText="1" shrinkToFit="1"/>
    </xf>
    <xf numFmtId="0" fontId="94" fillId="0" borderId="3" xfId="70" applyFont="1" applyBorder="1" applyAlignment="1">
      <alignment vertical="center" wrapText="1" shrinkToFit="1"/>
    </xf>
    <xf numFmtId="0" fontId="5" fillId="0" borderId="88" xfId="70" applyFont="1" applyBorder="1" applyAlignment="1">
      <alignment vertical="center" shrinkToFit="1"/>
    </xf>
    <xf numFmtId="0" fontId="5" fillId="0" borderId="25" xfId="70" applyFont="1" applyBorder="1" applyAlignment="1">
      <alignment vertical="center" shrinkToFit="1"/>
    </xf>
    <xf numFmtId="0" fontId="87" fillId="0" borderId="0" xfId="70" applyFont="1" applyAlignment="1">
      <alignment horizontal="center" vertical="center" wrapText="1" shrinkToFit="1"/>
    </xf>
    <xf numFmtId="190" fontId="5" fillId="0" borderId="0" xfId="70" applyNumberFormat="1" applyFont="1" applyAlignment="1">
      <alignment horizontal="center" vertical="center" shrinkToFit="1"/>
    </xf>
    <xf numFmtId="0" fontId="94" fillId="0" borderId="49" xfId="70" applyFont="1" applyBorder="1" applyAlignment="1">
      <alignment vertical="center" shrinkToFit="1"/>
    </xf>
    <xf numFmtId="0" fontId="94" fillId="0" borderId="13" xfId="70" applyFont="1" applyBorder="1" applyAlignment="1">
      <alignment vertical="center" wrapText="1"/>
    </xf>
    <xf numFmtId="0" fontId="5" fillId="0" borderId="35" xfId="70" applyFont="1" applyBorder="1" applyAlignment="1">
      <alignment vertical="center" shrinkToFit="1"/>
    </xf>
    <xf numFmtId="0" fontId="87" fillId="0" borderId="37" xfId="70" applyFont="1" applyBorder="1" applyAlignment="1">
      <alignment vertical="center" wrapText="1" shrinkToFit="1"/>
    </xf>
    <xf numFmtId="0" fontId="87" fillId="0" borderId="11" xfId="70" applyFont="1" applyBorder="1" applyAlignment="1">
      <alignment vertical="center" wrapText="1" shrinkToFit="1"/>
    </xf>
    <xf numFmtId="0" fontId="87" fillId="0" borderId="38" xfId="70" applyFont="1" applyBorder="1" applyAlignment="1">
      <alignment vertical="center" wrapText="1" shrinkToFit="1"/>
    </xf>
    <xf numFmtId="0" fontId="12" fillId="0" borderId="0" xfId="70" applyFont="1" applyAlignment="1">
      <alignment horizontal="center" vertical="center"/>
    </xf>
    <xf numFmtId="190" fontId="5" fillId="45" borderId="8" xfId="70" applyNumberFormat="1" applyFont="1" applyFill="1" applyBorder="1" applyAlignment="1">
      <alignment horizontal="center" vertical="center" shrinkToFit="1"/>
    </xf>
    <xf numFmtId="190" fontId="88" fillId="0" borderId="45" xfId="70" applyNumberFormat="1" applyFont="1" applyBorder="1" applyAlignment="1">
      <alignment horizontal="center" vertical="center" shrinkToFit="1"/>
    </xf>
    <xf numFmtId="190" fontId="0" fillId="0" borderId="0" xfId="0" applyNumberFormat="1" applyAlignment="1">
      <alignment horizontal="center"/>
    </xf>
    <xf numFmtId="0" fontId="6" fillId="0" borderId="7" xfId="70" applyFont="1" applyBorder="1" applyAlignment="1">
      <alignment horizontal="center" vertical="center"/>
    </xf>
    <xf numFmtId="0" fontId="5" fillId="45" borderId="21" xfId="70" applyFont="1" applyFill="1" applyBorder="1" applyAlignment="1">
      <alignment horizontal="center" vertical="center" shrinkToFit="1"/>
    </xf>
    <xf numFmtId="190" fontId="5" fillId="0" borderId="0" xfId="71" applyNumberFormat="1" applyFont="1" applyAlignment="1">
      <alignment horizontal="left" vertical="center"/>
    </xf>
    <xf numFmtId="0" fontId="94" fillId="0" borderId="43" xfId="70" applyFont="1" applyBorder="1" applyAlignment="1">
      <alignment vertical="center" shrinkToFit="1"/>
    </xf>
    <xf numFmtId="0" fontId="87" fillId="0" borderId="89" xfId="70" applyFont="1" applyBorder="1" applyAlignment="1">
      <alignment vertical="center" wrapText="1" shrinkToFit="1"/>
    </xf>
    <xf numFmtId="190" fontId="5" fillId="0" borderId="201" xfId="70" applyNumberFormat="1" applyFont="1" applyBorder="1" applyAlignment="1">
      <alignment horizontal="center" vertical="center" shrinkToFit="1"/>
    </xf>
    <xf numFmtId="190" fontId="5" fillId="0" borderId="120" xfId="70" applyNumberFormat="1" applyFont="1" applyBorder="1" applyAlignment="1">
      <alignment horizontal="center" vertical="center" shrinkToFit="1"/>
    </xf>
    <xf numFmtId="190" fontId="5" fillId="0" borderId="203" xfId="70" applyNumberFormat="1" applyFont="1" applyBorder="1" applyAlignment="1">
      <alignment horizontal="center" vertical="center" shrinkToFit="1"/>
    </xf>
    <xf numFmtId="0" fontId="87" fillId="0" borderId="26" xfId="70" applyFont="1" applyBorder="1" applyAlignment="1">
      <alignment vertical="center" wrapText="1" shrinkToFit="1"/>
    </xf>
    <xf numFmtId="0" fontId="0" fillId="0" borderId="36" xfId="0" applyBorder="1"/>
    <xf numFmtId="0" fontId="5" fillId="0" borderId="86" xfId="70" applyFont="1" applyBorder="1" applyAlignment="1">
      <alignment horizontal="center" vertical="center" shrinkToFit="1"/>
    </xf>
    <xf numFmtId="0" fontId="5" fillId="0" borderId="86" xfId="70" applyFont="1" applyBorder="1" applyAlignment="1">
      <alignment horizontal="center" vertical="center" wrapText="1" shrinkToFit="1"/>
    </xf>
    <xf numFmtId="0" fontId="87" fillId="0" borderId="86" xfId="70" applyFont="1" applyBorder="1" applyAlignment="1">
      <alignment horizontal="left" vertical="center" wrapText="1" shrinkToFit="1"/>
    </xf>
    <xf numFmtId="0" fontId="0" fillId="0" borderId="86" xfId="0" applyBorder="1" applyAlignment="1">
      <alignment horizontal="center" vertical="center"/>
    </xf>
    <xf numFmtId="0" fontId="8" fillId="0" borderId="86" xfId="70" applyFont="1" applyBorder="1" applyAlignment="1">
      <alignment vertical="center" shrinkToFit="1"/>
    </xf>
    <xf numFmtId="0" fontId="8" fillId="0" borderId="86" xfId="70" applyFont="1" applyBorder="1" applyAlignment="1">
      <alignment horizontal="left" vertical="center" wrapText="1" shrinkToFit="1"/>
    </xf>
    <xf numFmtId="190" fontId="5" fillId="0" borderId="86" xfId="70" applyNumberFormat="1" applyFont="1" applyBorder="1" applyAlignment="1">
      <alignment horizontal="center" vertical="center" shrinkToFit="1"/>
    </xf>
    <xf numFmtId="0" fontId="94" fillId="0" borderId="47" xfId="70" applyFont="1" applyBorder="1" applyAlignment="1">
      <alignment vertical="center" shrinkToFit="1"/>
    </xf>
    <xf numFmtId="0" fontId="94" fillId="0" borderId="51" xfId="70" applyFont="1" applyBorder="1" applyAlignment="1">
      <alignment vertical="center" shrinkToFit="1"/>
    </xf>
    <xf numFmtId="190" fontId="5" fillId="0" borderId="52" xfId="71" applyNumberFormat="1" applyFont="1" applyBorder="1" applyAlignment="1">
      <alignment horizontal="center" vertical="center"/>
    </xf>
    <xf numFmtId="190" fontId="5" fillId="0" borderId="5" xfId="71" applyNumberFormat="1" applyFont="1" applyBorder="1" applyAlignment="1">
      <alignment horizontal="center" vertical="center"/>
    </xf>
    <xf numFmtId="0" fontId="5" fillId="0" borderId="24" xfId="70" applyFont="1" applyBorder="1" applyAlignment="1">
      <alignment vertical="center" shrinkToFit="1"/>
    </xf>
    <xf numFmtId="0" fontId="5" fillId="0" borderId="26" xfId="72" applyFont="1" applyBorder="1" applyAlignment="1">
      <alignment vertical="center" wrapText="1" shrinkToFit="1"/>
    </xf>
    <xf numFmtId="0" fontId="5" fillId="0" borderId="86" xfId="72" applyFont="1" applyBorder="1" applyAlignment="1">
      <alignment horizontal="center" vertical="center" wrapText="1" shrinkToFit="1"/>
    </xf>
    <xf numFmtId="190" fontId="5" fillId="0" borderId="121" xfId="70" applyNumberFormat="1" applyFont="1" applyBorder="1" applyAlignment="1">
      <alignment horizontal="center" vertical="center" shrinkToFit="1"/>
    </xf>
    <xf numFmtId="0" fontId="8" fillId="0" borderId="1" xfId="67" applyFont="1" applyBorder="1" applyAlignment="1" applyProtection="1">
      <alignment horizontal="center" vertical="center" shrinkToFit="1"/>
      <protection locked="0"/>
    </xf>
    <xf numFmtId="0" fontId="7" fillId="0" borderId="0" xfId="67" applyFont="1" applyAlignment="1">
      <alignment horizontal="left" vertical="center" wrapText="1"/>
    </xf>
    <xf numFmtId="0" fontId="5" fillId="0" borderId="0" xfId="0" applyFont="1"/>
    <xf numFmtId="0" fontId="5" fillId="0" borderId="1" xfId="67" applyFont="1" applyBorder="1" applyAlignment="1">
      <alignment horizontal="center" vertical="center" wrapText="1" shrinkToFit="1"/>
    </xf>
    <xf numFmtId="0" fontId="5" fillId="0" borderId="0" xfId="67" applyFont="1" applyAlignment="1">
      <alignment horizontal="center" vertical="center" wrapText="1" shrinkToFit="1"/>
    </xf>
    <xf numFmtId="0" fontId="8" fillId="0" borderId="0" xfId="67" applyFont="1" applyAlignment="1" applyProtection="1">
      <alignment horizontal="center" vertical="center" shrinkToFit="1"/>
      <protection locked="0"/>
    </xf>
    <xf numFmtId="0" fontId="8" fillId="0" borderId="0" xfId="67" applyFont="1" applyAlignment="1" applyProtection="1">
      <alignment horizontal="left" vertical="center" shrinkToFit="1"/>
      <protection locked="0"/>
    </xf>
    <xf numFmtId="0" fontId="8" fillId="0" borderId="0" xfId="67" applyFont="1" applyAlignment="1">
      <alignment horizontal="center" vertical="center" wrapText="1" shrinkToFit="1"/>
    </xf>
    <xf numFmtId="0" fontId="7" fillId="0" borderId="7" xfId="56" applyFont="1" applyBorder="1" applyAlignment="1">
      <alignment horizontal="center" vertical="center"/>
    </xf>
    <xf numFmtId="0" fontId="8" fillId="0" borderId="79" xfId="65" applyFont="1" applyBorder="1" applyAlignment="1" applyProtection="1">
      <alignment horizontal="center" vertical="center" shrinkToFit="1"/>
      <protection locked="0"/>
    </xf>
    <xf numFmtId="0" fontId="0" fillId="0" borderId="4" xfId="0" applyBorder="1" applyAlignment="1">
      <alignment horizontal="right"/>
    </xf>
    <xf numFmtId="0" fontId="0" fillId="0" borderId="4" xfId="0" applyBorder="1"/>
    <xf numFmtId="0" fontId="7" fillId="0" borderId="0" xfId="62" applyFont="1" applyAlignment="1">
      <alignment horizontal="center" vertical="center"/>
    </xf>
    <xf numFmtId="0" fontId="0" fillId="0" borderId="47" xfId="0" applyBorder="1" applyAlignment="1">
      <alignment horizontal="center"/>
    </xf>
    <xf numFmtId="0" fontId="0" fillId="0" borderId="47" xfId="0" applyBorder="1" applyAlignment="1">
      <alignment horizontal="right"/>
    </xf>
    <xf numFmtId="0" fontId="0" fillId="0" borderId="47" xfId="0" applyBorder="1"/>
    <xf numFmtId="0" fontId="0" fillId="0" borderId="48" xfId="0" applyBorder="1"/>
    <xf numFmtId="0" fontId="0" fillId="0" borderId="5" xfId="0" applyBorder="1"/>
    <xf numFmtId="0" fontId="0" fillId="0" borderId="57" xfId="0" applyBorder="1" applyAlignment="1">
      <alignment horizontal="center"/>
    </xf>
    <xf numFmtId="0" fontId="0" fillId="0" borderId="57" xfId="0" applyBorder="1" applyAlignment="1">
      <alignment horizontal="right"/>
    </xf>
    <xf numFmtId="0" fontId="0" fillId="0" borderId="57" xfId="0" applyBorder="1"/>
    <xf numFmtId="0" fontId="0" fillId="0" borderId="45" xfId="0" applyBorder="1"/>
    <xf numFmtId="0" fontId="0" fillId="0" borderId="46" xfId="0" applyBorder="1" applyAlignment="1">
      <alignment horizontal="center"/>
    </xf>
    <xf numFmtId="0" fontId="0" fillId="0" borderId="6" xfId="0" applyBorder="1" applyAlignment="1">
      <alignment horizontal="center"/>
    </xf>
    <xf numFmtId="0" fontId="0" fillId="0" borderId="6" xfId="0" applyBorder="1" applyAlignment="1">
      <alignment horizontal="center" vertical="center" wrapText="1"/>
    </xf>
    <xf numFmtId="0" fontId="0" fillId="0" borderId="56" xfId="0" applyBorder="1" applyAlignment="1">
      <alignment horizontal="center" vertical="center" wrapText="1"/>
    </xf>
    <xf numFmtId="0" fontId="0" fillId="0" borderId="21" xfId="0" applyBorder="1" applyAlignment="1">
      <alignment horizontal="center"/>
    </xf>
    <xf numFmtId="0" fontId="0" fillId="0" borderId="22" xfId="0" applyBorder="1" applyAlignment="1">
      <alignment horizontal="center"/>
    </xf>
    <xf numFmtId="0" fontId="0" fillId="0" borderId="29" xfId="0" applyBorder="1" applyAlignment="1">
      <alignment horizontal="center"/>
    </xf>
    <xf numFmtId="0" fontId="0" fillId="0" borderId="7" xfId="0" applyBorder="1" applyAlignment="1">
      <alignment horizontal="center"/>
    </xf>
    <xf numFmtId="0" fontId="97" fillId="46" borderId="0" xfId="72" applyFont="1" applyFill="1">
      <alignment vertical="center"/>
    </xf>
    <xf numFmtId="0" fontId="98" fillId="46" borderId="0" xfId="70" applyFont="1" applyFill="1">
      <alignment vertical="center"/>
    </xf>
    <xf numFmtId="0" fontId="9" fillId="46" borderId="0" xfId="72" applyFont="1" applyFill="1" applyAlignment="1">
      <alignment vertical="top"/>
    </xf>
    <xf numFmtId="0" fontId="9" fillId="46" borderId="0" xfId="72" applyFont="1" applyFill="1">
      <alignment vertical="center"/>
    </xf>
    <xf numFmtId="0" fontId="96" fillId="0" borderId="0" xfId="72" applyFont="1" applyAlignment="1">
      <alignment horizontal="left" vertical="top" wrapText="1"/>
    </xf>
    <xf numFmtId="0" fontId="9" fillId="46" borderId="0" xfId="72" applyFont="1" applyFill="1" applyAlignment="1">
      <alignment horizontal="left" vertical="top" wrapText="1"/>
    </xf>
    <xf numFmtId="0" fontId="96" fillId="46" borderId="0" xfId="72" applyFont="1" applyFill="1" applyAlignment="1">
      <alignment horizontal="left" vertical="top" wrapText="1"/>
    </xf>
    <xf numFmtId="0" fontId="96" fillId="46" borderId="0" xfId="72" applyFont="1" applyFill="1" applyAlignment="1">
      <alignment horizontal="left" vertical="top"/>
    </xf>
    <xf numFmtId="0" fontId="96" fillId="46" borderId="0" xfId="72" applyFont="1" applyFill="1" applyAlignment="1">
      <alignment horizontal="left" vertical="center" wrapText="1"/>
    </xf>
    <xf numFmtId="0" fontId="1" fillId="46" borderId="0" xfId="72" applyFill="1">
      <alignment vertical="center"/>
    </xf>
    <xf numFmtId="0" fontId="9" fillId="46" borderId="0" xfId="70" applyFont="1" applyFill="1" applyAlignment="1">
      <alignment horizontal="left" vertical="center"/>
    </xf>
    <xf numFmtId="0" fontId="96" fillId="46" borderId="0" xfId="72" applyFont="1" applyFill="1" applyAlignment="1">
      <alignment horizontal="left" vertical="center"/>
    </xf>
    <xf numFmtId="0" fontId="5" fillId="0" borderId="0" xfId="70" applyFont="1" applyAlignment="1">
      <alignment vertical="center" wrapText="1" shrinkToFit="1"/>
    </xf>
    <xf numFmtId="0" fontId="7" fillId="0" borderId="0" xfId="70" applyFont="1" applyAlignment="1">
      <alignment vertical="center" wrapText="1" shrinkToFit="1"/>
    </xf>
    <xf numFmtId="190" fontId="8" fillId="0" borderId="0" xfId="70" applyNumberFormat="1" applyFont="1" applyAlignment="1">
      <alignment horizontal="center" vertical="center" wrapText="1" shrinkToFit="1"/>
    </xf>
    <xf numFmtId="190" fontId="0" fillId="0" borderId="0" xfId="0" applyNumberFormat="1" applyAlignment="1">
      <alignment horizontal="center" wrapText="1"/>
    </xf>
    <xf numFmtId="0" fontId="99" fillId="46" borderId="0" xfId="70" applyFont="1" applyFill="1" applyAlignment="1">
      <alignment horizontal="left" vertical="top"/>
    </xf>
    <xf numFmtId="0" fontId="27" fillId="0" borderId="0" xfId="70" applyFont="1" applyAlignment="1">
      <alignment horizontal="left" vertical="top"/>
    </xf>
    <xf numFmtId="0" fontId="99" fillId="46" borderId="0" xfId="72" applyFont="1" applyFill="1" applyAlignment="1">
      <alignment vertical="center" wrapText="1"/>
    </xf>
    <xf numFmtId="0" fontId="99" fillId="46" borderId="0" xfId="72" applyFont="1" applyFill="1">
      <alignment vertical="center"/>
    </xf>
    <xf numFmtId="0" fontId="27" fillId="46" borderId="0" xfId="70" applyFont="1" applyFill="1">
      <alignment vertical="center"/>
    </xf>
    <xf numFmtId="0" fontId="27" fillId="46" borderId="0" xfId="72" applyFont="1" applyFill="1">
      <alignment vertical="center"/>
    </xf>
    <xf numFmtId="0" fontId="27" fillId="46" borderId="0" xfId="70" applyFont="1" applyFill="1" applyAlignment="1">
      <alignment horizontal="left" vertical="top"/>
    </xf>
    <xf numFmtId="0" fontId="7" fillId="0" borderId="88" xfId="70" applyFont="1" applyBorder="1" applyAlignment="1">
      <alignment horizontal="center" vertical="center" shrinkToFit="1"/>
    </xf>
    <xf numFmtId="0" fontId="7" fillId="0" borderId="89" xfId="70" applyFont="1" applyBorder="1" applyAlignment="1">
      <alignment horizontal="center" vertical="center" wrapText="1" shrinkToFit="1"/>
    </xf>
    <xf numFmtId="0" fontId="94" fillId="0" borderId="36" xfId="70" applyFont="1" applyBorder="1" applyAlignment="1">
      <alignment vertical="center" wrapText="1" shrinkToFit="1"/>
    </xf>
    <xf numFmtId="0" fontId="94" fillId="0" borderId="35" xfId="70" applyFont="1" applyBorder="1" applyAlignment="1">
      <alignment horizontal="left" vertical="center" wrapText="1" shrinkToFit="1"/>
    </xf>
    <xf numFmtId="0" fontId="94" fillId="0" borderId="0" xfId="70" applyFont="1" applyAlignment="1">
      <alignment horizontal="left" vertical="center" wrapText="1" shrinkToFit="1"/>
    </xf>
    <xf numFmtId="0" fontId="94" fillId="0" borderId="36" xfId="70" applyFont="1" applyBorder="1" applyAlignment="1">
      <alignment horizontal="left" vertical="center" wrapText="1" shrinkToFit="1"/>
    </xf>
    <xf numFmtId="0" fontId="7" fillId="0" borderId="88" xfId="70" applyFont="1" applyBorder="1" applyAlignment="1">
      <alignment horizontal="center" vertical="center" wrapText="1" shrinkToFit="1"/>
    </xf>
    <xf numFmtId="0" fontId="7" fillId="0" borderId="36" xfId="70" applyFont="1" applyBorder="1" applyAlignment="1">
      <alignment horizontal="center" vertical="center" wrapText="1" shrinkToFit="1"/>
    </xf>
    <xf numFmtId="0" fontId="7" fillId="0" borderId="18" xfId="70" applyFont="1" applyBorder="1" applyAlignment="1">
      <alignment horizontal="center" vertical="center" shrinkToFit="1"/>
    </xf>
    <xf numFmtId="0" fontId="7" fillId="0" borderId="89" xfId="72" applyFont="1" applyBorder="1" applyAlignment="1">
      <alignment horizontal="center" vertical="center" wrapText="1" shrinkToFit="1"/>
    </xf>
    <xf numFmtId="0" fontId="94" fillId="0" borderId="89" xfId="70" applyFont="1" applyBorder="1" applyAlignment="1">
      <alignment vertical="center" wrapText="1" shrinkToFit="1"/>
    </xf>
    <xf numFmtId="0" fontId="87" fillId="0" borderId="199" xfId="70" applyFont="1" applyBorder="1" applyAlignment="1">
      <alignment vertical="center" shrinkToFit="1"/>
    </xf>
    <xf numFmtId="0" fontId="87" fillId="0" borderId="200" xfId="70" applyFont="1" applyBorder="1" applyAlignment="1">
      <alignment vertical="center" shrinkToFit="1"/>
    </xf>
    <xf numFmtId="190" fontId="8" fillId="0" borderId="53" xfId="70" applyNumberFormat="1" applyFont="1" applyBorder="1" applyAlignment="1">
      <alignment horizontal="center" vertical="center" shrinkToFit="1"/>
    </xf>
    <xf numFmtId="0" fontId="99" fillId="46" borderId="0" xfId="72" applyFont="1" applyFill="1" applyAlignment="1">
      <alignment vertical="top"/>
    </xf>
    <xf numFmtId="0" fontId="5" fillId="0" borderId="35" xfId="70" applyFont="1" applyBorder="1" applyAlignment="1">
      <alignment vertical="center" wrapText="1" shrinkToFit="1"/>
    </xf>
    <xf numFmtId="0" fontId="8" fillId="0" borderId="1" xfId="56" applyFont="1" applyBorder="1">
      <alignment vertical="center"/>
    </xf>
    <xf numFmtId="0" fontId="94" fillId="0" borderId="43" xfId="70" applyFont="1" applyBorder="1" applyAlignment="1">
      <alignment horizontal="left" vertical="center" wrapText="1" shrinkToFit="1"/>
    </xf>
    <xf numFmtId="0" fontId="0" fillId="0" borderId="0" xfId="74" applyFont="1" applyAlignment="1">
      <alignment vertical="center"/>
    </xf>
    <xf numFmtId="0" fontId="9" fillId="0" borderId="0" xfId="74" applyFont="1" applyAlignment="1">
      <alignment vertical="center"/>
    </xf>
    <xf numFmtId="0" fontId="0" fillId="0" borderId="0" xfId="74" applyFont="1" applyAlignment="1">
      <alignment horizontal="center" vertical="center"/>
    </xf>
    <xf numFmtId="0" fontId="68" fillId="0" borderId="0" xfId="74" applyFont="1" applyAlignment="1">
      <alignment horizontal="center" vertical="center"/>
    </xf>
    <xf numFmtId="0" fontId="68" fillId="0" borderId="0" xfId="74" applyFont="1" applyAlignment="1">
      <alignment vertical="center"/>
    </xf>
    <xf numFmtId="0" fontId="0" fillId="0" borderId="86" xfId="74" applyFont="1" applyBorder="1" applyAlignment="1">
      <alignment horizontal="center" vertical="center"/>
    </xf>
    <xf numFmtId="0" fontId="68" fillId="0" borderId="86" xfId="74" applyFont="1" applyBorder="1" applyAlignment="1">
      <alignment horizontal="center" vertical="center"/>
    </xf>
    <xf numFmtId="0" fontId="68" fillId="0" borderId="86" xfId="74" applyFont="1" applyBorder="1" applyAlignment="1">
      <alignment vertical="center"/>
    </xf>
    <xf numFmtId="0" fontId="0" fillId="0" borderId="82" xfId="74" applyFont="1" applyBorder="1" applyAlignment="1">
      <alignment vertical="center"/>
    </xf>
    <xf numFmtId="0" fontId="0" fillId="0" borderId="18" xfId="74" applyFont="1" applyBorder="1" applyAlignment="1">
      <alignment vertical="center"/>
    </xf>
    <xf numFmtId="0" fontId="0" fillId="0" borderId="90" xfId="74" applyFont="1" applyBorder="1" applyAlignment="1">
      <alignment vertical="center"/>
    </xf>
    <xf numFmtId="0" fontId="0" fillId="0" borderId="75" xfId="74" applyFont="1" applyBorder="1" applyAlignment="1">
      <alignment horizontal="center" vertical="center"/>
    </xf>
    <xf numFmtId="0" fontId="0" fillId="0" borderId="91" xfId="74" applyFont="1" applyBorder="1" applyAlignment="1">
      <alignment horizontal="center" vertical="center"/>
    </xf>
    <xf numFmtId="0" fontId="0" fillId="0" borderId="92" xfId="74" applyFont="1" applyBorder="1" applyAlignment="1">
      <alignment horizontal="center" vertical="center"/>
    </xf>
    <xf numFmtId="0" fontId="0" fillId="0" borderId="93" xfId="74" applyFont="1" applyBorder="1" applyAlignment="1">
      <alignment horizontal="center" vertical="center"/>
    </xf>
    <xf numFmtId="0" fontId="0" fillId="0" borderId="11" xfId="74" applyFont="1" applyBorder="1" applyAlignment="1">
      <alignment vertical="center"/>
    </xf>
    <xf numFmtId="0" fontId="0" fillId="0" borderId="76" xfId="74" applyFont="1" applyBorder="1" applyAlignment="1">
      <alignment horizontal="center" vertical="center"/>
    </xf>
    <xf numFmtId="0" fontId="0" fillId="0" borderId="63" xfId="74" applyFont="1" applyBorder="1" applyAlignment="1">
      <alignment horizontal="center" vertical="center"/>
    </xf>
    <xf numFmtId="0" fontId="1" fillId="0" borderId="13" xfId="74" applyBorder="1" applyAlignment="1">
      <alignment vertical="center"/>
    </xf>
    <xf numFmtId="0" fontId="1" fillId="0" borderId="76" xfId="74" applyBorder="1" applyAlignment="1">
      <alignment horizontal="center" vertical="center"/>
    </xf>
    <xf numFmtId="0" fontId="1" fillId="0" borderId="63" xfId="74" applyBorder="1" applyAlignment="1">
      <alignment horizontal="center" vertical="center"/>
    </xf>
    <xf numFmtId="0" fontId="1" fillId="0" borderId="60" xfId="74" applyBorder="1" applyAlignment="1">
      <alignment horizontal="center" vertical="center"/>
    </xf>
    <xf numFmtId="0" fontId="1" fillId="0" borderId="94" xfId="74" applyBorder="1" applyAlignment="1">
      <alignment horizontal="center" vertical="center"/>
    </xf>
    <xf numFmtId="0" fontId="0" fillId="0" borderId="13" xfId="74" applyFont="1" applyBorder="1" applyAlignment="1">
      <alignment vertical="center"/>
    </xf>
    <xf numFmtId="0" fontId="0" fillId="0" borderId="60" xfId="74" applyFont="1" applyBorder="1" applyAlignment="1">
      <alignment horizontal="center" vertical="center"/>
    </xf>
    <xf numFmtId="0" fontId="0" fillId="0" borderId="94" xfId="74" applyFont="1" applyBorder="1" applyAlignment="1">
      <alignment horizontal="center" vertical="center"/>
    </xf>
    <xf numFmtId="0" fontId="0" fillId="0" borderId="42" xfId="74" applyFont="1" applyBorder="1" applyAlignment="1">
      <alignment vertical="center"/>
    </xf>
    <xf numFmtId="0" fontId="0" fillId="0" borderId="95" xfId="74" applyFont="1" applyBorder="1" applyAlignment="1">
      <alignment vertical="center"/>
    </xf>
    <xf numFmtId="0" fontId="0" fillId="0" borderId="5" xfId="74" applyFont="1" applyBorder="1" applyAlignment="1">
      <alignment vertical="center"/>
    </xf>
    <xf numFmtId="0" fontId="0" fillId="0" borderId="121" xfId="74" applyFont="1" applyBorder="1" applyAlignment="1">
      <alignment vertical="center"/>
    </xf>
    <xf numFmtId="0" fontId="0" fillId="0" borderId="88" xfId="74" applyFont="1" applyBorder="1" applyAlignment="1">
      <alignment horizontal="center" vertical="center"/>
    </xf>
    <xf numFmtId="0" fontId="0" fillId="0" borderId="89" xfId="74" applyFont="1" applyBorder="1" applyAlignment="1">
      <alignment horizontal="center" vertical="center"/>
    </xf>
    <xf numFmtId="0" fontId="0" fillId="0" borderId="62" xfId="74" applyFont="1" applyBorder="1" applyAlignment="1">
      <alignment horizontal="center" vertical="center"/>
    </xf>
    <xf numFmtId="0" fontId="0" fillId="0" borderId="96" xfId="74" applyFont="1" applyBorder="1" applyAlignment="1">
      <alignment horizontal="center" vertical="center"/>
    </xf>
    <xf numFmtId="0" fontId="0" fillId="0" borderId="97" xfId="74" applyFont="1" applyBorder="1" applyAlignment="1">
      <alignment horizontal="center" vertical="center"/>
    </xf>
    <xf numFmtId="0" fontId="0" fillId="0" borderId="98" xfId="74" applyFont="1" applyBorder="1" applyAlignment="1">
      <alignment vertical="center"/>
    </xf>
    <xf numFmtId="0" fontId="0" fillId="0" borderId="1" xfId="74" applyFont="1" applyBorder="1" applyAlignment="1">
      <alignment vertical="center"/>
    </xf>
    <xf numFmtId="0" fontId="0" fillId="0" borderId="99" xfId="74" applyFont="1" applyBorder="1" applyAlignment="1">
      <alignment horizontal="center" vertical="center"/>
    </xf>
    <xf numFmtId="0" fontId="0" fillId="0" borderId="100" xfId="74" applyFont="1" applyBorder="1" applyAlignment="1">
      <alignment horizontal="center" vertical="center"/>
    </xf>
    <xf numFmtId="0" fontId="0" fillId="0" borderId="101" xfId="74" applyFont="1" applyBorder="1" applyAlignment="1">
      <alignment horizontal="center" vertical="center"/>
    </xf>
    <xf numFmtId="0" fontId="0" fillId="0" borderId="102" xfId="74" applyFont="1" applyBorder="1" applyAlignment="1">
      <alignment horizontal="center" vertical="center"/>
    </xf>
    <xf numFmtId="0" fontId="0" fillId="0" borderId="103" xfId="74" applyFont="1" applyBorder="1" applyAlignment="1">
      <alignment horizontal="center" vertical="center"/>
    </xf>
    <xf numFmtId="0" fontId="0" fillId="0" borderId="104" xfId="74" applyFont="1" applyBorder="1" applyAlignment="1">
      <alignment horizontal="center" vertical="center"/>
    </xf>
    <xf numFmtId="0" fontId="1" fillId="0" borderId="96" xfId="74" applyBorder="1" applyAlignment="1">
      <alignment horizontal="center" vertical="center"/>
    </xf>
    <xf numFmtId="0" fontId="1" fillId="0" borderId="62" xfId="74" applyBorder="1" applyAlignment="1">
      <alignment horizontal="center" vertical="center"/>
    </xf>
    <xf numFmtId="0" fontId="0" fillId="0" borderId="120" xfId="74" applyFont="1" applyBorder="1" applyAlignment="1">
      <alignment horizontal="center" vertical="center"/>
    </xf>
    <xf numFmtId="0" fontId="97" fillId="0" borderId="13" xfId="74" applyFont="1" applyBorder="1" applyAlignment="1">
      <alignment vertical="center"/>
    </xf>
    <xf numFmtId="0" fontId="97" fillId="0" borderId="76" xfId="74" applyFont="1" applyBorder="1" applyAlignment="1">
      <alignment horizontal="center" vertical="center"/>
    </xf>
    <xf numFmtId="0" fontId="97" fillId="0" borderId="63" xfId="74" applyFont="1" applyBorder="1" applyAlignment="1">
      <alignment horizontal="center" vertical="center"/>
    </xf>
    <xf numFmtId="0" fontId="97" fillId="0" borderId="60" xfId="74" applyFont="1" applyBorder="1" applyAlignment="1">
      <alignment horizontal="center" vertical="center"/>
    </xf>
    <xf numFmtId="0" fontId="97" fillId="0" borderId="117" xfId="74" applyFont="1" applyBorder="1" applyAlignment="1">
      <alignment horizontal="center" vertical="center"/>
    </xf>
    <xf numFmtId="0" fontId="97" fillId="0" borderId="18" xfId="74" applyFont="1" applyBorder="1" applyAlignment="1">
      <alignment vertical="center"/>
    </xf>
    <xf numFmtId="0" fontId="97" fillId="0" borderId="0" xfId="74" applyFont="1" applyAlignment="1">
      <alignment vertical="center"/>
    </xf>
    <xf numFmtId="0" fontId="0" fillId="0" borderId="124" xfId="74" applyFont="1" applyBorder="1" applyAlignment="1">
      <alignment horizontal="center" vertical="center"/>
    </xf>
    <xf numFmtId="0" fontId="1" fillId="0" borderId="5" xfId="74" applyBorder="1" applyAlignment="1">
      <alignment vertical="center" wrapText="1"/>
    </xf>
    <xf numFmtId="0" fontId="1" fillId="0" borderId="6" xfId="74" applyBorder="1" applyAlignment="1">
      <alignment horizontal="center" vertical="center"/>
    </xf>
    <xf numFmtId="0" fontId="1" fillId="0" borderId="4" xfId="74" applyBorder="1" applyAlignment="1">
      <alignment horizontal="center" vertical="center"/>
    </xf>
    <xf numFmtId="0" fontId="1" fillId="0" borderId="115" xfId="74" applyBorder="1" applyAlignment="1">
      <alignment horizontal="center" vertical="center"/>
    </xf>
    <xf numFmtId="0" fontId="1" fillId="0" borderId="3" xfId="74" applyBorder="1" applyAlignment="1">
      <alignment horizontal="center" vertical="center"/>
    </xf>
    <xf numFmtId="0" fontId="1" fillId="0" borderId="13" xfId="74" applyBorder="1" applyAlignment="1">
      <alignment horizontal="center" vertical="center"/>
    </xf>
    <xf numFmtId="0" fontId="28" fillId="0" borderId="13" xfId="74" applyFont="1" applyBorder="1" applyAlignment="1">
      <alignment vertical="center"/>
    </xf>
    <xf numFmtId="0" fontId="1" fillId="0" borderId="15" xfId="74" applyBorder="1" applyAlignment="1">
      <alignment vertical="center"/>
    </xf>
    <xf numFmtId="0" fontId="1" fillId="0" borderId="0" xfId="74" applyAlignment="1">
      <alignment vertical="center"/>
    </xf>
    <xf numFmtId="0" fontId="1" fillId="11" borderId="76" xfId="74" applyFill="1" applyBorder="1" applyAlignment="1">
      <alignment horizontal="center" vertical="center"/>
    </xf>
    <xf numFmtId="0" fontId="1" fillId="11" borderId="96" xfId="74" applyFill="1" applyBorder="1" applyAlignment="1">
      <alignment horizontal="center" vertical="center"/>
    </xf>
    <xf numFmtId="0" fontId="1" fillId="11" borderId="62" xfId="74" applyFill="1" applyBorder="1" applyAlignment="1">
      <alignment horizontal="center" vertical="center"/>
    </xf>
    <xf numFmtId="0" fontId="1" fillId="11" borderId="60" xfId="74" applyFill="1" applyBorder="1" applyAlignment="1">
      <alignment horizontal="center" vertical="center"/>
    </xf>
    <xf numFmtId="0" fontId="0" fillId="11" borderId="106" xfId="74" applyFont="1" applyFill="1" applyBorder="1" applyAlignment="1">
      <alignment horizontal="center" vertical="center"/>
    </xf>
    <xf numFmtId="0" fontId="0" fillId="11" borderId="107" xfId="74" applyFont="1" applyFill="1" applyBorder="1" applyAlignment="1">
      <alignment horizontal="center" vertical="center"/>
    </xf>
    <xf numFmtId="0" fontId="1" fillId="0" borderId="108" xfId="74" applyBorder="1" applyAlignment="1">
      <alignment horizontal="center" vertical="center"/>
    </xf>
    <xf numFmtId="0" fontId="1" fillId="0" borderId="109" xfId="74" applyBorder="1" applyAlignment="1">
      <alignment horizontal="center" vertical="center"/>
    </xf>
    <xf numFmtId="0" fontId="1" fillId="0" borderId="110" xfId="74" applyBorder="1" applyAlignment="1">
      <alignment horizontal="center" vertical="center"/>
    </xf>
    <xf numFmtId="0" fontId="1" fillId="0" borderId="102" xfId="74" applyBorder="1" applyAlignment="1">
      <alignment horizontal="center" vertical="center"/>
    </xf>
    <xf numFmtId="0" fontId="1" fillId="0" borderId="111" xfId="74" applyBorder="1" applyAlignment="1">
      <alignment horizontal="center" vertical="center"/>
    </xf>
    <xf numFmtId="0" fontId="1" fillId="0" borderId="112" xfId="74" applyBorder="1" applyAlignment="1">
      <alignment horizontal="center" vertical="center"/>
    </xf>
    <xf numFmtId="0" fontId="1" fillId="0" borderId="113" xfId="74" applyBorder="1" applyAlignment="1">
      <alignment horizontal="center" vertical="center"/>
    </xf>
    <xf numFmtId="0" fontId="0" fillId="0" borderId="116" xfId="74" applyFont="1" applyBorder="1" applyAlignment="1">
      <alignment horizontal="center" vertical="center"/>
    </xf>
    <xf numFmtId="0" fontId="0" fillId="0" borderId="119" xfId="74" applyFont="1" applyBorder="1" applyAlignment="1">
      <alignment horizontal="center" vertical="center"/>
    </xf>
    <xf numFmtId="0" fontId="31" fillId="0" borderId="13" xfId="74" applyFont="1" applyBorder="1" applyAlignment="1">
      <alignment vertical="center"/>
    </xf>
    <xf numFmtId="0" fontId="1" fillId="0" borderId="114" xfId="74" applyBorder="1" applyAlignment="1">
      <alignment horizontal="center" vertical="center"/>
    </xf>
    <xf numFmtId="0" fontId="1" fillId="0" borderId="5" xfId="74" applyBorder="1" applyAlignment="1">
      <alignment vertical="center"/>
    </xf>
    <xf numFmtId="0" fontId="0" fillId="0" borderId="15" xfId="74" applyFont="1" applyBorder="1" applyAlignment="1">
      <alignment vertical="center" shrinkToFit="1"/>
    </xf>
    <xf numFmtId="0" fontId="0" fillId="0" borderId="138" xfId="74" applyFont="1" applyBorder="1" applyAlignment="1">
      <alignment horizontal="center" vertical="center"/>
    </xf>
    <xf numFmtId="0" fontId="0" fillId="0" borderId="139" xfId="74" applyFont="1" applyBorder="1" applyAlignment="1">
      <alignment horizontal="center" vertical="center"/>
    </xf>
    <xf numFmtId="0" fontId="1" fillId="0" borderId="39" xfId="74" applyBorder="1" applyAlignment="1">
      <alignment vertical="center" shrinkToFit="1"/>
    </xf>
    <xf numFmtId="0" fontId="1" fillId="0" borderId="99" xfId="74" applyBorder="1" applyAlignment="1">
      <alignment horizontal="center" vertical="center"/>
    </xf>
    <xf numFmtId="0" fontId="1" fillId="0" borderId="100" xfId="74" applyBorder="1" applyAlignment="1">
      <alignment horizontal="center" vertical="center"/>
    </xf>
    <xf numFmtId="0" fontId="1" fillId="0" borderId="101" xfId="74" applyBorder="1" applyAlignment="1">
      <alignment horizontal="center" vertical="center"/>
    </xf>
    <xf numFmtId="0" fontId="1" fillId="0" borderId="194" xfId="74" applyBorder="1" applyAlignment="1">
      <alignment horizontal="center" vertical="center"/>
    </xf>
    <xf numFmtId="0" fontId="1" fillId="0" borderId="119" xfId="74" applyBorder="1" applyAlignment="1">
      <alignment horizontal="center" vertical="center"/>
    </xf>
    <xf numFmtId="0" fontId="1" fillId="0" borderId="13" xfId="74" applyBorder="1" applyAlignment="1">
      <alignment vertical="center" wrapText="1"/>
    </xf>
    <xf numFmtId="0" fontId="1" fillId="0" borderId="116" xfId="74" applyBorder="1" applyAlignment="1">
      <alignment horizontal="center" vertical="center"/>
    </xf>
    <xf numFmtId="0" fontId="1" fillId="0" borderId="120" xfId="74" applyBorder="1" applyAlignment="1">
      <alignment horizontal="center" vertical="center"/>
    </xf>
    <xf numFmtId="0" fontId="1" fillId="0" borderId="118" xfId="74" applyBorder="1" applyAlignment="1">
      <alignment horizontal="center" vertical="center"/>
    </xf>
    <xf numFmtId="0" fontId="1" fillId="0" borderId="117" xfId="74" applyBorder="1" applyAlignment="1">
      <alignment horizontal="center" vertical="center"/>
    </xf>
    <xf numFmtId="0" fontId="1" fillId="0" borderId="44" xfId="74" applyBorder="1" applyAlignment="1">
      <alignment vertical="center" wrapText="1"/>
    </xf>
    <xf numFmtId="0" fontId="1" fillId="0" borderId="88" xfId="74" applyBorder="1" applyAlignment="1">
      <alignment horizontal="center" vertical="center"/>
    </xf>
    <xf numFmtId="0" fontId="1" fillId="0" borderId="36" xfId="74" applyBorder="1" applyAlignment="1">
      <alignment horizontal="center" vertical="center"/>
    </xf>
    <xf numFmtId="0" fontId="1" fillId="0" borderId="89" xfId="74" applyBorder="1" applyAlignment="1">
      <alignment horizontal="center" vertical="center"/>
    </xf>
    <xf numFmtId="0" fontId="1" fillId="0" borderId="123" xfId="74" applyBorder="1" applyAlignment="1">
      <alignment horizontal="center" vertical="center"/>
    </xf>
    <xf numFmtId="0" fontId="1" fillId="0" borderId="207" xfId="74" applyBorder="1" applyAlignment="1">
      <alignment horizontal="center" vertical="center"/>
    </xf>
    <xf numFmtId="0" fontId="1" fillId="0" borderId="127" xfId="74" applyBorder="1" applyAlignment="1">
      <alignment horizontal="center" vertical="center"/>
    </xf>
    <xf numFmtId="0" fontId="1" fillId="0" borderId="124" xfId="74" applyBorder="1" applyAlignment="1">
      <alignment horizontal="center" vertical="center"/>
    </xf>
    <xf numFmtId="0" fontId="1" fillId="0" borderId="121" xfId="74" applyBorder="1" applyAlignment="1">
      <alignment horizontal="center" vertical="center"/>
    </xf>
    <xf numFmtId="0" fontId="1" fillId="0" borderId="131" xfId="74" applyBorder="1" applyAlignment="1">
      <alignment horizontal="center" vertical="center"/>
    </xf>
    <xf numFmtId="0" fontId="1" fillId="0" borderId="130" xfId="74" applyBorder="1" applyAlignment="1">
      <alignment horizontal="center" vertical="center"/>
    </xf>
    <xf numFmtId="0" fontId="1" fillId="0" borderId="208" xfId="74" applyBorder="1" applyAlignment="1">
      <alignment horizontal="center" vertical="center"/>
    </xf>
    <xf numFmtId="0" fontId="1" fillId="0" borderId="121" xfId="74" applyBorder="1" applyAlignment="1">
      <alignment vertical="center" wrapText="1"/>
    </xf>
    <xf numFmtId="0" fontId="1" fillId="0" borderId="132" xfId="74" applyBorder="1" applyAlignment="1">
      <alignment horizontal="center" vertical="center"/>
    </xf>
    <xf numFmtId="0" fontId="1" fillId="0" borderId="128" xfId="74" applyBorder="1" applyAlignment="1">
      <alignment horizontal="center" vertical="center"/>
    </xf>
    <xf numFmtId="0" fontId="1" fillId="0" borderId="134" xfId="74" applyBorder="1" applyAlignment="1">
      <alignment horizontal="center" vertical="center"/>
    </xf>
    <xf numFmtId="0" fontId="1" fillId="0" borderId="105" xfId="74" applyBorder="1" applyAlignment="1">
      <alignment horizontal="center" vertical="center"/>
    </xf>
    <xf numFmtId="0" fontId="1" fillId="0" borderId="135" xfId="74" applyBorder="1" applyAlignment="1">
      <alignment horizontal="center" vertical="center"/>
    </xf>
    <xf numFmtId="0" fontId="1" fillId="0" borderId="129" xfId="74" applyBorder="1" applyAlignment="1">
      <alignment horizontal="center" vertical="center"/>
    </xf>
    <xf numFmtId="0" fontId="1" fillId="0" borderId="136" xfId="74" applyBorder="1" applyAlignment="1">
      <alignment horizontal="center" vertical="center"/>
    </xf>
    <xf numFmtId="0" fontId="1" fillId="0" borderId="35" xfId="74" applyBorder="1" applyAlignment="1">
      <alignment vertical="center" wrapText="1"/>
    </xf>
    <xf numFmtId="0" fontId="1" fillId="0" borderId="133" xfId="74" applyBorder="1" applyAlignment="1">
      <alignment horizontal="center" vertical="center"/>
    </xf>
    <xf numFmtId="0" fontId="1" fillId="0" borderId="45" xfId="74" applyBorder="1" applyAlignment="1">
      <alignment vertical="center" wrapText="1"/>
    </xf>
    <xf numFmtId="0" fontId="1" fillId="0" borderId="209" xfId="74" applyBorder="1" applyAlignment="1">
      <alignment horizontal="center" vertical="center"/>
    </xf>
    <xf numFmtId="0" fontId="1" fillId="0" borderId="210" xfId="74" applyBorder="1" applyAlignment="1">
      <alignment horizontal="center" vertical="center"/>
    </xf>
    <xf numFmtId="0" fontId="1" fillId="0" borderId="26" xfId="74" applyBorder="1" applyAlignment="1">
      <alignment horizontal="center" vertical="center"/>
    </xf>
    <xf numFmtId="0" fontId="1" fillId="0" borderId="126" xfId="74" applyBorder="1" applyAlignment="1">
      <alignment horizontal="center" vertical="center"/>
    </xf>
    <xf numFmtId="0" fontId="1" fillId="0" borderId="211" xfId="74" applyBorder="1" applyAlignment="1">
      <alignment horizontal="center" vertical="center"/>
    </xf>
    <xf numFmtId="0" fontId="70" fillId="0" borderId="9" xfId="74" applyFont="1" applyBorder="1" applyAlignment="1">
      <alignment horizontal="center" vertical="center" wrapText="1"/>
    </xf>
    <xf numFmtId="0" fontId="0" fillId="0" borderId="9" xfId="74" applyFont="1" applyBorder="1" applyAlignment="1">
      <alignment horizontal="center" vertical="center" wrapText="1"/>
    </xf>
    <xf numFmtId="0" fontId="1" fillId="0" borderId="9" xfId="74" applyBorder="1" applyAlignment="1">
      <alignment vertical="center" wrapText="1"/>
    </xf>
    <xf numFmtId="0" fontId="1" fillId="0" borderId="9" xfId="74" applyBorder="1" applyAlignment="1">
      <alignment horizontal="center" vertical="center"/>
    </xf>
    <xf numFmtId="0" fontId="1" fillId="0" borderId="52" xfId="74" applyBorder="1" applyAlignment="1">
      <alignment vertical="center" wrapText="1"/>
    </xf>
    <xf numFmtId="0" fontId="1" fillId="0" borderId="50" xfId="74" applyBorder="1" applyAlignment="1">
      <alignment horizontal="center" vertical="center"/>
    </xf>
    <xf numFmtId="0" fontId="1" fillId="0" borderId="51" xfId="74" applyBorder="1" applyAlignment="1">
      <alignment horizontal="center" vertical="center"/>
    </xf>
    <xf numFmtId="0" fontId="1" fillId="0" borderId="38" xfId="74" applyBorder="1" applyAlignment="1">
      <alignment horizontal="center" vertical="center"/>
    </xf>
    <xf numFmtId="0" fontId="1" fillId="0" borderId="11" xfId="74" applyBorder="1" applyAlignment="1">
      <alignment horizontal="center" vertical="center"/>
    </xf>
    <xf numFmtId="0" fontId="1" fillId="0" borderId="10" xfId="74" applyBorder="1" applyAlignment="1">
      <alignment horizontal="center" vertical="center"/>
    </xf>
    <xf numFmtId="0" fontId="1" fillId="0" borderId="43" xfId="74" applyBorder="1" applyAlignment="1">
      <alignment horizontal="center" vertical="center"/>
    </xf>
    <xf numFmtId="0" fontId="1" fillId="0" borderId="202" xfId="74" applyBorder="1" applyAlignment="1">
      <alignment horizontal="center" vertical="center"/>
    </xf>
    <xf numFmtId="0" fontId="1" fillId="0" borderId="205" xfId="74" applyBorder="1" applyAlignment="1">
      <alignment horizontal="center" vertical="center"/>
    </xf>
    <xf numFmtId="0" fontId="1" fillId="0" borderId="12" xfId="74" applyBorder="1" applyAlignment="1">
      <alignment horizontal="center" vertical="center"/>
    </xf>
    <xf numFmtId="0" fontId="1" fillId="0" borderId="5" xfId="74" applyBorder="1" applyAlignment="1">
      <alignment horizontal="center" vertical="center"/>
    </xf>
    <xf numFmtId="0" fontId="1" fillId="0" borderId="27" xfId="74" applyBorder="1" applyAlignment="1">
      <alignment vertical="center" wrapText="1"/>
    </xf>
    <xf numFmtId="0" fontId="1" fillId="0" borderId="25" xfId="74" applyBorder="1" applyAlignment="1">
      <alignment horizontal="center" vertical="center"/>
    </xf>
    <xf numFmtId="0" fontId="1" fillId="0" borderId="86" xfId="74" applyBorder="1" applyAlignment="1">
      <alignment horizontal="center" vertical="center"/>
    </xf>
    <xf numFmtId="0" fontId="1" fillId="0" borderId="17" xfId="74" applyBorder="1" applyAlignment="1">
      <alignment horizontal="center" vertical="center"/>
    </xf>
    <xf numFmtId="0" fontId="0" fillId="0" borderId="86" xfId="74" applyFont="1" applyBorder="1" applyAlignment="1">
      <alignment vertical="center"/>
    </xf>
    <xf numFmtId="0" fontId="0" fillId="0" borderId="36" xfId="74" applyFont="1" applyBorder="1" applyAlignment="1">
      <alignment horizontal="center" vertical="center"/>
    </xf>
    <xf numFmtId="0" fontId="0" fillId="0" borderId="126" xfId="74" applyFont="1" applyBorder="1" applyAlignment="1">
      <alignment horizontal="center" vertical="center"/>
    </xf>
    <xf numFmtId="0" fontId="5" fillId="0" borderId="33" xfId="64" applyFont="1" applyBorder="1" applyAlignment="1" applyProtection="1">
      <alignment horizontal="center" vertical="center"/>
      <protection locked="0"/>
    </xf>
    <xf numFmtId="0" fontId="5" fillId="0" borderId="15" xfId="64" applyFont="1" applyBorder="1" applyAlignment="1" applyProtection="1">
      <alignment horizontal="center" vertical="center"/>
      <protection locked="0"/>
    </xf>
    <xf numFmtId="0" fontId="5" fillId="0" borderId="15" xfId="64" applyFont="1" applyBorder="1" applyAlignment="1" applyProtection="1">
      <alignment horizontal="center" vertical="center"/>
      <protection hidden="1"/>
    </xf>
    <xf numFmtId="0" fontId="5" fillId="0" borderId="14" xfId="64" applyFont="1" applyBorder="1" applyAlignment="1" applyProtection="1">
      <alignment horizontal="center" vertical="center"/>
      <protection locked="0"/>
    </xf>
    <xf numFmtId="0" fontId="17" fillId="0" borderId="0" xfId="47" applyFont="1" applyAlignment="1">
      <alignment vertical="center" wrapText="1"/>
    </xf>
    <xf numFmtId="0" fontId="17" fillId="0" borderId="0" xfId="47" applyFont="1" applyAlignment="1">
      <alignment horizontal="left" vertical="center" wrapText="1"/>
    </xf>
    <xf numFmtId="0" fontId="0" fillId="0" borderId="43" xfId="0" applyBorder="1" applyAlignment="1">
      <alignment horizontal="center" vertical="center"/>
    </xf>
    <xf numFmtId="0" fontId="0" fillId="0" borderId="26" xfId="0" applyBorder="1" applyAlignment="1">
      <alignment horizontal="center" vertical="center"/>
    </xf>
    <xf numFmtId="0" fontId="0" fillId="0" borderId="89" xfId="0" applyBorder="1" applyAlignment="1">
      <alignment horizontal="center" vertical="center"/>
    </xf>
    <xf numFmtId="0" fontId="8" fillId="0" borderId="57" xfId="70" applyFont="1" applyBorder="1" applyAlignment="1">
      <alignment vertical="center" shrinkToFit="1"/>
    </xf>
    <xf numFmtId="190" fontId="8" fillId="0" borderId="45" xfId="70" applyNumberFormat="1" applyFont="1" applyBorder="1" applyAlignment="1" applyProtection="1">
      <alignment horizontal="center" vertical="center" shrinkToFit="1"/>
      <protection locked="0"/>
    </xf>
    <xf numFmtId="0" fontId="1" fillId="46" borderId="0" xfId="70" applyFill="1" applyAlignment="1">
      <alignment horizontal="left" vertical="top"/>
    </xf>
    <xf numFmtId="190" fontId="5" fillId="0" borderId="45" xfId="70" applyNumberFormat="1" applyFont="1" applyBorder="1" applyAlignment="1">
      <alignment horizontal="center" vertical="center" shrinkToFit="1"/>
    </xf>
    <xf numFmtId="0" fontId="5" fillId="0" borderId="57" xfId="70" applyFont="1" applyBorder="1" applyAlignment="1">
      <alignment vertical="center" shrinkToFit="1"/>
    </xf>
    <xf numFmtId="0" fontId="87" fillId="0" borderId="77" xfId="70" applyFont="1" applyBorder="1" applyAlignment="1">
      <alignment vertical="center" shrinkToFit="1"/>
    </xf>
    <xf numFmtId="0" fontId="87" fillId="0" borderId="58" xfId="70" applyFont="1" applyBorder="1" applyAlignment="1">
      <alignment vertical="center" shrinkToFit="1"/>
    </xf>
    <xf numFmtId="190" fontId="8" fillId="0" borderId="55" xfId="70" applyNumberFormat="1" applyFont="1" applyBorder="1" applyAlignment="1">
      <alignment horizontal="center" vertical="center" shrinkToFit="1"/>
    </xf>
    <xf numFmtId="0" fontId="5" fillId="45" borderId="28" xfId="70" applyFont="1" applyFill="1" applyBorder="1" applyAlignment="1">
      <alignment horizontal="center" vertical="center" shrinkToFit="1"/>
    </xf>
    <xf numFmtId="0" fontId="97" fillId="43" borderId="0" xfId="72" applyFont="1" applyFill="1">
      <alignment vertical="center"/>
    </xf>
    <xf numFmtId="0" fontId="99" fillId="0" borderId="0" xfId="70" applyFont="1" applyAlignment="1">
      <alignment horizontal="left" vertical="top"/>
    </xf>
    <xf numFmtId="177" fontId="7" fillId="0" borderId="9" xfId="60" applyNumberFormat="1" applyFont="1" applyBorder="1" applyAlignment="1" applyProtection="1">
      <alignment horizontal="center" vertical="center" shrinkToFit="1"/>
      <protection hidden="1"/>
    </xf>
    <xf numFmtId="0" fontId="7" fillId="0" borderId="0" xfId="60" applyFont="1" applyProtection="1">
      <alignment vertical="center"/>
      <protection hidden="1"/>
    </xf>
    <xf numFmtId="0" fontId="7" fillId="0" borderId="0" xfId="60" applyFont="1" applyAlignment="1" applyProtection="1">
      <alignment vertical="center" textRotation="255" shrinkToFit="1"/>
      <protection hidden="1"/>
    </xf>
    <xf numFmtId="0" fontId="6" fillId="0" borderId="0" xfId="60" applyFont="1" applyAlignment="1" applyProtection="1">
      <alignment horizontal="center" vertical="center"/>
      <protection hidden="1"/>
    </xf>
    <xf numFmtId="0" fontId="7" fillId="0" borderId="1" xfId="60" applyFont="1" applyBorder="1" applyProtection="1">
      <alignment vertical="center"/>
      <protection hidden="1"/>
    </xf>
    <xf numFmtId="0" fontId="7" fillId="0" borderId="2" xfId="60" applyFont="1" applyBorder="1" applyProtection="1">
      <alignment vertical="center"/>
      <protection hidden="1"/>
    </xf>
    <xf numFmtId="0" fontId="7" fillId="0" borderId="3" xfId="60" applyFont="1" applyBorder="1" applyAlignment="1" applyProtection="1">
      <alignment horizontal="center" vertical="center" shrinkToFit="1"/>
      <protection hidden="1"/>
    </xf>
    <xf numFmtId="0" fontId="7" fillId="0" borderId="4" xfId="60" applyFont="1" applyBorder="1" applyAlignment="1" applyProtection="1">
      <alignment horizontal="center" vertical="center" shrinkToFit="1"/>
      <protection hidden="1"/>
    </xf>
    <xf numFmtId="0" fontId="7" fillId="0" borderId="5" xfId="60" applyFont="1" applyBorder="1" applyAlignment="1" applyProtection="1">
      <alignment horizontal="center" vertical="center" shrinkToFit="1"/>
      <protection hidden="1"/>
    </xf>
    <xf numFmtId="0" fontId="7" fillId="0" borderId="6" xfId="60" applyFont="1" applyBorder="1" applyAlignment="1" applyProtection="1">
      <alignment horizontal="center" vertical="center" shrinkToFit="1"/>
      <protection hidden="1"/>
    </xf>
    <xf numFmtId="0" fontId="0" fillId="0" borderId="0" xfId="60" applyFont="1" applyProtection="1">
      <alignment vertical="center"/>
      <protection hidden="1"/>
    </xf>
    <xf numFmtId="0" fontId="7" fillId="0" borderId="0" xfId="60" applyFont="1" applyAlignment="1" applyProtection="1">
      <alignment horizontal="right" vertical="center"/>
      <protection hidden="1"/>
    </xf>
    <xf numFmtId="0" fontId="0" fillId="0" borderId="0" xfId="60" applyFont="1" applyAlignment="1" applyProtection="1">
      <alignment horizontal="left"/>
      <protection hidden="1"/>
    </xf>
    <xf numFmtId="0" fontId="0" fillId="0" borderId="0" xfId="60" applyFont="1" applyAlignment="1" applyProtection="1">
      <alignment wrapText="1" shrinkToFit="1"/>
      <protection hidden="1"/>
    </xf>
    <xf numFmtId="0" fontId="0" fillId="0" borderId="0" xfId="60" applyFont="1" applyAlignment="1" applyProtection="1">
      <alignment wrapText="1"/>
      <protection hidden="1"/>
    </xf>
    <xf numFmtId="0" fontId="7" fillId="0" borderId="0" xfId="60" applyFont="1" applyProtection="1">
      <alignment vertical="center"/>
      <protection locked="0" hidden="1"/>
    </xf>
    <xf numFmtId="0" fontId="7" fillId="0" borderId="0" xfId="60" applyFont="1" applyAlignment="1" applyProtection="1">
      <alignment vertical="center" textRotation="255" shrinkToFit="1"/>
      <protection locked="0" hidden="1"/>
    </xf>
    <xf numFmtId="0" fontId="51" fillId="0" borderId="0" xfId="60" applyFont="1" applyProtection="1">
      <alignment vertical="center"/>
      <protection locked="0" hidden="1"/>
    </xf>
    <xf numFmtId="0" fontId="7" fillId="0" borderId="3" xfId="60" applyFont="1" applyBorder="1" applyAlignment="1" applyProtection="1">
      <alignment horizontal="center" vertical="center" shrinkToFit="1"/>
      <protection locked="0" hidden="1"/>
    </xf>
    <xf numFmtId="0" fontId="7" fillId="0" borderId="4" xfId="60" applyFont="1" applyBorder="1" applyAlignment="1" applyProtection="1">
      <alignment horizontal="center" vertical="center" shrinkToFit="1"/>
      <protection locked="0" hidden="1"/>
    </xf>
    <xf numFmtId="0" fontId="7" fillId="0" borderId="5" xfId="60" applyFont="1" applyBorder="1" applyAlignment="1" applyProtection="1">
      <alignment horizontal="center" vertical="center" shrinkToFit="1"/>
      <protection locked="0" hidden="1"/>
    </xf>
    <xf numFmtId="0" fontId="7" fillId="0" borderId="6" xfId="60" applyFont="1" applyBorder="1" applyAlignment="1" applyProtection="1">
      <alignment horizontal="center" vertical="center" shrinkToFit="1"/>
      <protection locked="0" hidden="1"/>
    </xf>
    <xf numFmtId="0" fontId="7" fillId="0" borderId="34" xfId="60" applyFont="1" applyBorder="1" applyAlignment="1" applyProtection="1">
      <alignment horizontal="center" vertical="center" shrinkToFit="1"/>
      <protection locked="0" hidden="1"/>
    </xf>
    <xf numFmtId="0" fontId="7" fillId="0" borderId="43" xfId="60" applyFont="1" applyBorder="1" applyAlignment="1" applyProtection="1">
      <alignment horizontal="center" vertical="center" shrinkToFit="1"/>
      <protection locked="0" hidden="1"/>
    </xf>
    <xf numFmtId="0" fontId="7" fillId="0" borderId="44" xfId="60" applyFont="1" applyBorder="1" applyAlignment="1" applyProtection="1">
      <alignment horizontal="center" vertical="center" shrinkToFit="1"/>
      <protection locked="0" hidden="1"/>
    </xf>
    <xf numFmtId="0" fontId="7" fillId="0" borderId="45" xfId="60" applyFont="1" applyBorder="1" applyAlignment="1" applyProtection="1">
      <alignment horizontal="center" vertical="center" shrinkToFit="1"/>
      <protection locked="0" hidden="1"/>
    </xf>
    <xf numFmtId="0" fontId="7" fillId="0" borderId="29" xfId="60" applyFont="1" applyBorder="1" applyAlignment="1" applyProtection="1">
      <alignment vertical="center" shrinkToFit="1"/>
      <protection locked="0" hidden="1"/>
    </xf>
    <xf numFmtId="0" fontId="7" fillId="0" borderId="21" xfId="60" applyFont="1" applyBorder="1" applyAlignment="1" applyProtection="1">
      <alignment vertical="center" shrinkToFit="1"/>
      <protection locked="0" hidden="1"/>
    </xf>
    <xf numFmtId="0" fontId="7" fillId="0" borderId="22" xfId="60" applyFont="1" applyBorder="1" applyAlignment="1" applyProtection="1">
      <alignment vertical="center" shrinkToFit="1"/>
      <protection locked="0" hidden="1"/>
    </xf>
    <xf numFmtId="0" fontId="7" fillId="0" borderId="20" xfId="60" applyFont="1" applyBorder="1" applyAlignment="1" applyProtection="1">
      <alignment horizontal="center" vertical="center" shrinkToFit="1"/>
      <protection locked="0" hidden="1"/>
    </xf>
    <xf numFmtId="0" fontId="7" fillId="0" borderId="21" xfId="60" applyFont="1" applyBorder="1" applyAlignment="1" applyProtection="1">
      <alignment horizontal="center" vertical="center" shrinkToFit="1"/>
      <protection locked="0" hidden="1"/>
    </xf>
    <xf numFmtId="0" fontId="7" fillId="0" borderId="22" xfId="60" applyFont="1" applyBorder="1" applyAlignment="1" applyProtection="1">
      <alignment horizontal="center" vertical="center" shrinkToFit="1"/>
      <protection locked="0" hidden="1"/>
    </xf>
    <xf numFmtId="0" fontId="7" fillId="0" borderId="29" xfId="60" applyFont="1" applyBorder="1" applyAlignment="1" applyProtection="1">
      <alignment horizontal="center" vertical="center" shrinkToFit="1"/>
      <protection locked="0" hidden="1"/>
    </xf>
    <xf numFmtId="0" fontId="7" fillId="0" borderId="7" xfId="60" applyFont="1" applyBorder="1" applyAlignment="1" applyProtection="1">
      <alignment vertical="center" shrinkToFit="1"/>
      <protection locked="0" hidden="1"/>
    </xf>
    <xf numFmtId="0" fontId="7" fillId="0" borderId="50" xfId="60" applyFont="1" applyBorder="1" applyAlignment="1" applyProtection="1">
      <alignment horizontal="center" vertical="center" shrinkToFit="1"/>
      <protection locked="0" hidden="1"/>
    </xf>
    <xf numFmtId="0" fontId="7" fillId="0" borderId="51" xfId="60" applyFont="1" applyBorder="1" applyAlignment="1" applyProtection="1">
      <alignment horizontal="center" vertical="center" shrinkToFit="1"/>
      <protection locked="0" hidden="1"/>
    </xf>
    <xf numFmtId="0" fontId="7" fillId="0" borderId="52" xfId="60" applyFont="1" applyBorder="1" applyAlignment="1" applyProtection="1">
      <alignment horizontal="center" vertical="center" shrinkToFit="1"/>
      <protection locked="0" hidden="1"/>
    </xf>
    <xf numFmtId="0" fontId="7" fillId="0" borderId="38" xfId="60" applyFont="1" applyBorder="1" applyAlignment="1" applyProtection="1">
      <alignment horizontal="center" vertical="center" shrinkToFit="1"/>
      <protection locked="0" hidden="1"/>
    </xf>
    <xf numFmtId="0" fontId="7" fillId="0" borderId="59" xfId="60" applyFont="1" applyBorder="1" applyAlignment="1" applyProtection="1">
      <alignment vertical="center" shrinkToFit="1"/>
      <protection locked="0" hidden="1"/>
    </xf>
    <xf numFmtId="0" fontId="7" fillId="0" borderId="54" xfId="60" applyFont="1" applyBorder="1" applyAlignment="1" applyProtection="1">
      <alignment vertical="center" shrinkToFit="1"/>
      <protection locked="0" hidden="1"/>
    </xf>
    <xf numFmtId="0" fontId="23" fillId="0" borderId="0" xfId="60" applyFont="1" applyProtection="1">
      <alignment vertical="center"/>
      <protection locked="0" hidden="1"/>
    </xf>
    <xf numFmtId="0" fontId="7" fillId="0" borderId="87" xfId="60" applyFont="1" applyBorder="1" applyAlignment="1" applyProtection="1">
      <alignment vertical="center" shrinkToFit="1"/>
      <protection locked="0" hidden="1"/>
    </xf>
    <xf numFmtId="0" fontId="0" fillId="0" borderId="0" xfId="60" applyFont="1" applyProtection="1">
      <alignment vertical="center"/>
      <protection locked="0" hidden="1"/>
    </xf>
    <xf numFmtId="0" fontId="7" fillId="0" borderId="19" xfId="60" applyFont="1" applyBorder="1" applyAlignment="1" applyProtection="1">
      <alignment horizontal="center" vertical="center" shrinkToFit="1"/>
      <protection locked="0" hidden="1"/>
    </xf>
    <xf numFmtId="0" fontId="7" fillId="0" borderId="7" xfId="60" applyFont="1" applyBorder="1" applyProtection="1">
      <alignment vertical="center"/>
      <protection locked="0" hidden="1"/>
    </xf>
    <xf numFmtId="0" fontId="7" fillId="0" borderId="11" xfId="60" applyFont="1" applyBorder="1" applyAlignment="1" applyProtection="1">
      <alignment horizontal="center" vertical="center" shrinkToFit="1"/>
      <protection locked="0" hidden="1"/>
    </xf>
    <xf numFmtId="0" fontId="7" fillId="0" borderId="46" xfId="60" applyFont="1" applyBorder="1" applyAlignment="1" applyProtection="1">
      <alignment horizontal="center" vertical="center" shrinkToFit="1"/>
      <protection locked="0" hidden="1"/>
    </xf>
    <xf numFmtId="0" fontId="7" fillId="0" borderId="37" xfId="60" applyFont="1" applyBorder="1" applyAlignment="1" applyProtection="1">
      <alignment horizontal="center" vertical="center" shrinkToFit="1"/>
      <protection locked="0" hidden="1"/>
    </xf>
    <xf numFmtId="0" fontId="7" fillId="0" borderId="59" xfId="60" applyFont="1" applyBorder="1" applyProtection="1">
      <alignment vertical="center"/>
      <protection locked="0" hidden="1"/>
    </xf>
    <xf numFmtId="0" fontId="7" fillId="0" borderId="54" xfId="60" applyFont="1" applyBorder="1" applyProtection="1">
      <alignment vertical="center"/>
      <protection locked="0" hidden="1"/>
    </xf>
    <xf numFmtId="0" fontId="7" fillId="0" borderId="33" xfId="60" applyFont="1" applyBorder="1" applyAlignment="1" applyProtection="1">
      <alignment horizontal="center" vertical="center"/>
      <protection locked="0" hidden="1"/>
    </xf>
    <xf numFmtId="0" fontId="7" fillId="0" borderId="15" xfId="60" applyFont="1" applyBorder="1" applyAlignment="1" applyProtection="1">
      <alignment horizontal="center" vertical="center"/>
      <protection locked="0" hidden="1"/>
    </xf>
    <xf numFmtId="0" fontId="7" fillId="0" borderId="34" xfId="60" applyFont="1" applyBorder="1" applyAlignment="1" applyProtection="1">
      <alignment horizontal="center" vertical="center"/>
      <protection locked="0" hidden="1"/>
    </xf>
    <xf numFmtId="0" fontId="7" fillId="0" borderId="14" xfId="60" applyFont="1" applyBorder="1" applyAlignment="1" applyProtection="1">
      <alignment horizontal="center" vertical="center"/>
      <protection locked="0" hidden="1"/>
    </xf>
    <xf numFmtId="0" fontId="7" fillId="0" borderId="121" xfId="60" applyFont="1" applyBorder="1" applyAlignment="1" applyProtection="1">
      <alignment horizontal="center" vertical="center" shrinkToFit="1"/>
      <protection locked="0" hidden="1"/>
    </xf>
    <xf numFmtId="0" fontId="7" fillId="0" borderId="79" xfId="60" applyFont="1" applyBorder="1" applyProtection="1">
      <alignment vertical="center"/>
      <protection locked="0" hidden="1"/>
    </xf>
    <xf numFmtId="0" fontId="7" fillId="0" borderId="58" xfId="60" applyFont="1" applyBorder="1" applyAlignment="1" applyProtection="1">
      <alignment horizontal="center" vertical="center" shrinkToFit="1"/>
      <protection locked="0" hidden="1"/>
    </xf>
    <xf numFmtId="0" fontId="7" fillId="0" borderId="57" xfId="60" applyFont="1" applyBorder="1" applyAlignment="1" applyProtection="1">
      <alignment horizontal="center" vertical="center" shrinkToFit="1"/>
      <protection locked="0" hidden="1"/>
    </xf>
    <xf numFmtId="0" fontId="7" fillId="0" borderId="87" xfId="60" applyFont="1" applyBorder="1" applyProtection="1">
      <alignment vertical="center"/>
      <protection locked="0" hidden="1"/>
    </xf>
    <xf numFmtId="0" fontId="26" fillId="0" borderId="0" xfId="0" applyFont="1" applyAlignment="1" applyProtection="1">
      <alignment horizontal="right" vertical="center"/>
      <protection hidden="1"/>
    </xf>
    <xf numFmtId="0" fontId="17" fillId="0" borderId="0" xfId="47" applyFont="1" applyAlignment="1">
      <alignment vertical="center" wrapText="1"/>
    </xf>
    <xf numFmtId="0" fontId="17" fillId="0" borderId="0" xfId="47" applyFont="1" applyAlignment="1">
      <alignment horizontal="center"/>
    </xf>
    <xf numFmtId="0" fontId="48" fillId="0" borderId="0" xfId="47" applyFont="1" applyAlignment="1">
      <alignment horizontal="left" vertical="center" shrinkToFit="1"/>
    </xf>
    <xf numFmtId="0" fontId="16" fillId="0" borderId="0" xfId="65" applyFont="1" applyAlignment="1">
      <alignment horizontal="center" vertical="center"/>
    </xf>
    <xf numFmtId="0" fontId="19" fillId="0" borderId="0" xfId="65" applyFont="1" applyAlignment="1">
      <alignment horizontal="center" vertical="center"/>
    </xf>
    <xf numFmtId="0" fontId="17" fillId="0" borderId="0" xfId="47" applyFont="1" applyAlignment="1">
      <alignment horizontal="left" vertical="center" wrapText="1"/>
    </xf>
    <xf numFmtId="0" fontId="17" fillId="0" borderId="0" xfId="72" applyFont="1" applyAlignment="1">
      <alignment vertical="center" wrapText="1"/>
    </xf>
    <xf numFmtId="0" fontId="1" fillId="0" borderId="0" xfId="47" applyFont="1" applyAlignment="1">
      <alignment vertical="center" wrapText="1"/>
    </xf>
    <xf numFmtId="0" fontId="0" fillId="0" borderId="141" xfId="74" applyFont="1" applyBorder="1" applyAlignment="1">
      <alignment horizontal="center" vertical="center"/>
    </xf>
    <xf numFmtId="0" fontId="0" fillId="0" borderId="121" xfId="74" applyFont="1" applyBorder="1" applyAlignment="1">
      <alignment horizontal="center" vertical="center"/>
    </xf>
    <xf numFmtId="0" fontId="0" fillId="0" borderId="27" xfId="74" applyFont="1" applyBorder="1" applyAlignment="1">
      <alignment horizontal="center" vertical="center"/>
    </xf>
    <xf numFmtId="0" fontId="0" fillId="2" borderId="47" xfId="74" applyFont="1" applyFill="1" applyBorder="1" applyAlignment="1">
      <alignment horizontal="center" vertical="center" wrapText="1"/>
    </xf>
    <xf numFmtId="0" fontId="0" fillId="2" borderId="4" xfId="74" applyFont="1" applyFill="1" applyBorder="1" applyAlignment="1">
      <alignment horizontal="center" vertical="center" wrapText="1"/>
    </xf>
    <xf numFmtId="0" fontId="0" fillId="2" borderId="57" xfId="74" applyFont="1" applyFill="1" applyBorder="1" applyAlignment="1">
      <alignment horizontal="center" vertical="center" wrapText="1"/>
    </xf>
    <xf numFmtId="0" fontId="0" fillId="0" borderId="36" xfId="74" applyFont="1" applyBorder="1" applyAlignment="1">
      <alignment horizontal="center" vertical="center"/>
    </xf>
    <xf numFmtId="0" fontId="0" fillId="0" borderId="126" xfId="74" applyFont="1" applyBorder="1" applyAlignment="1">
      <alignment horizontal="center" vertical="center"/>
    </xf>
    <xf numFmtId="0" fontId="0" fillId="0" borderId="89" xfId="74" applyFont="1" applyBorder="1" applyAlignment="1">
      <alignment horizontal="center" vertical="center"/>
    </xf>
    <xf numFmtId="0" fontId="0" fillId="0" borderId="26" xfId="74" applyFont="1" applyBorder="1" applyAlignment="1">
      <alignment horizontal="center" vertical="center"/>
    </xf>
    <xf numFmtId="0" fontId="0" fillId="0" borderId="84" xfId="74" applyFont="1" applyBorder="1" applyAlignment="1">
      <alignment horizontal="center" vertical="center"/>
    </xf>
    <xf numFmtId="0" fontId="0" fillId="0" borderId="35" xfId="74" applyFont="1" applyBorder="1" applyAlignment="1">
      <alignment horizontal="center" vertical="center"/>
    </xf>
    <xf numFmtId="0" fontId="0" fillId="0" borderId="30" xfId="74" applyFont="1" applyBorder="1" applyAlignment="1">
      <alignment horizontal="center" vertical="center"/>
    </xf>
    <xf numFmtId="0" fontId="0" fillId="2" borderId="48" xfId="74" applyFont="1" applyFill="1" applyBorder="1" applyAlignment="1">
      <alignment horizontal="center" vertical="center" wrapText="1"/>
    </xf>
    <xf numFmtId="0" fontId="0" fillId="2" borderId="5" xfId="74" applyFont="1" applyFill="1" applyBorder="1" applyAlignment="1">
      <alignment horizontal="center" vertical="center" wrapText="1"/>
    </xf>
    <xf numFmtId="0" fontId="0" fillId="2" borderId="45" xfId="74" applyFont="1" applyFill="1" applyBorder="1" applyAlignment="1">
      <alignment horizontal="center" vertical="center" wrapText="1"/>
    </xf>
    <xf numFmtId="0" fontId="0" fillId="0" borderId="78" xfId="74" applyFont="1" applyBorder="1" applyAlignment="1">
      <alignment horizontal="center" vertical="center"/>
    </xf>
    <xf numFmtId="0" fontId="0" fillId="0" borderId="79" xfId="74" applyFont="1" applyBorder="1" applyAlignment="1">
      <alignment horizontal="center" vertical="center"/>
    </xf>
    <xf numFmtId="0" fontId="0" fillId="0" borderId="23" xfId="74" applyFont="1" applyBorder="1" applyAlignment="1">
      <alignment horizontal="center" vertical="center"/>
    </xf>
    <xf numFmtId="0" fontId="0" fillId="0" borderId="88" xfId="74" applyFont="1" applyBorder="1" applyAlignment="1">
      <alignment horizontal="center" vertical="center"/>
    </xf>
    <xf numFmtId="0" fontId="0" fillId="0" borderId="25" xfId="74" applyFont="1" applyBorder="1" applyAlignment="1">
      <alignment horizontal="center" vertical="center"/>
    </xf>
    <xf numFmtId="0" fontId="70" fillId="42" borderId="1" xfId="74" applyFont="1" applyFill="1" applyBorder="1" applyAlignment="1">
      <alignment horizontal="center" vertical="center" wrapText="1"/>
    </xf>
    <xf numFmtId="0" fontId="70" fillId="42" borderId="0" xfId="74" applyFont="1" applyFill="1" applyAlignment="1">
      <alignment horizontal="center" vertical="center" wrapText="1"/>
    </xf>
    <xf numFmtId="0" fontId="70" fillId="42" borderId="86" xfId="74" applyFont="1" applyFill="1" applyBorder="1" applyAlignment="1">
      <alignment horizontal="center" vertical="center" wrapText="1"/>
    </xf>
    <xf numFmtId="0" fontId="0" fillId="0" borderId="83" xfId="74" applyFont="1" applyBorder="1" applyAlignment="1">
      <alignment horizontal="center" vertical="center" wrapText="1"/>
    </xf>
    <xf numFmtId="0" fontId="0" fillId="0" borderId="36" xfId="74" applyFont="1" applyBorder="1" applyAlignment="1">
      <alignment horizontal="center" vertical="center" wrapText="1"/>
    </xf>
    <xf numFmtId="0" fontId="0" fillId="0" borderId="126" xfId="74" applyFont="1" applyBorder="1" applyAlignment="1">
      <alignment horizontal="center" vertical="center" wrapText="1"/>
    </xf>
    <xf numFmtId="0" fontId="0" fillId="2" borderId="143" xfId="74" applyFont="1" applyFill="1" applyBorder="1" applyAlignment="1">
      <alignment horizontal="center" vertical="center" wrapText="1"/>
    </xf>
    <xf numFmtId="0" fontId="0" fillId="2" borderId="42" xfId="74" applyFont="1" applyFill="1" applyBorder="1" applyAlignment="1">
      <alignment horizontal="center" vertical="center" wrapText="1"/>
    </xf>
    <xf numFmtId="0" fontId="0" fillId="2" borderId="77" xfId="74" applyFont="1" applyFill="1" applyBorder="1" applyAlignment="1">
      <alignment horizontal="center" vertical="center" wrapText="1"/>
    </xf>
    <xf numFmtId="0" fontId="70" fillId="47" borderId="0" xfId="74" applyFont="1" applyFill="1" applyAlignment="1">
      <alignment horizontal="center" vertical="center" wrapText="1"/>
    </xf>
    <xf numFmtId="0" fontId="70" fillId="47" borderId="86" xfId="74" applyFont="1" applyFill="1" applyBorder="1" applyAlignment="1">
      <alignment horizontal="center" vertical="center" wrapText="1"/>
    </xf>
    <xf numFmtId="0" fontId="0" fillId="0" borderId="18" xfId="74" applyFont="1" applyBorder="1" applyAlignment="1">
      <alignment horizontal="left" vertical="center" shrinkToFit="1"/>
    </xf>
    <xf numFmtId="0" fontId="0" fillId="0" borderId="0" xfId="74" applyFont="1" applyAlignment="1">
      <alignment horizontal="left" vertical="center" shrinkToFit="1"/>
    </xf>
    <xf numFmtId="0" fontId="0" fillId="12" borderId="78" xfId="74" applyFont="1" applyFill="1" applyBorder="1" applyAlignment="1">
      <alignment horizontal="center" vertical="center" wrapText="1"/>
    </xf>
    <xf numFmtId="0" fontId="0" fillId="12" borderId="79" xfId="74" applyFont="1" applyFill="1" applyBorder="1" applyAlignment="1">
      <alignment horizontal="center" vertical="center" wrapText="1"/>
    </xf>
    <xf numFmtId="0" fontId="0" fillId="12" borderId="23" xfId="74" applyFont="1" applyFill="1" applyBorder="1" applyAlignment="1">
      <alignment horizontal="center" vertical="center" wrapText="1"/>
    </xf>
    <xf numFmtId="0" fontId="0" fillId="2" borderId="142" xfId="74" applyFont="1" applyFill="1" applyBorder="1" applyAlignment="1">
      <alignment horizontal="center" vertical="center" wrapText="1"/>
    </xf>
    <xf numFmtId="0" fontId="0" fillId="2" borderId="88" xfId="74" applyFont="1" applyFill="1" applyBorder="1" applyAlignment="1">
      <alignment horizontal="center" vertical="center" wrapText="1"/>
    </xf>
    <xf numFmtId="0" fontId="0" fillId="2" borderId="84" xfId="74" applyFont="1" applyFill="1" applyBorder="1" applyAlignment="1">
      <alignment horizontal="center" vertical="center" wrapText="1"/>
    </xf>
    <xf numFmtId="0" fontId="0" fillId="2" borderId="35" xfId="74" applyFont="1" applyFill="1" applyBorder="1" applyAlignment="1">
      <alignment horizontal="center" vertical="center" wrapText="1"/>
    </xf>
    <xf numFmtId="0" fontId="0" fillId="2" borderId="46" xfId="74" applyFont="1" applyFill="1" applyBorder="1" applyAlignment="1">
      <alignment horizontal="center" vertical="center" wrapText="1"/>
    </xf>
    <xf numFmtId="0" fontId="0" fillId="2" borderId="6" xfId="74" applyFont="1" applyFill="1" applyBorder="1" applyAlignment="1">
      <alignment horizontal="center" vertical="center" wrapText="1"/>
    </xf>
    <xf numFmtId="0" fontId="0" fillId="2" borderId="56" xfId="74" applyFont="1" applyFill="1" applyBorder="1" applyAlignment="1">
      <alignment horizontal="center" vertical="center" wrapText="1"/>
    </xf>
    <xf numFmtId="0" fontId="0" fillId="2" borderId="49" xfId="74" applyFont="1" applyFill="1" applyBorder="1" applyAlignment="1">
      <alignment horizontal="center" vertical="center" wrapText="1"/>
    </xf>
    <xf numFmtId="0" fontId="0" fillId="2" borderId="3" xfId="74" applyFont="1" applyFill="1" applyBorder="1" applyAlignment="1">
      <alignment horizontal="center" vertical="center" wrapText="1"/>
    </xf>
    <xf numFmtId="0" fontId="0" fillId="2" borderId="58" xfId="74" applyFont="1" applyFill="1" applyBorder="1" applyAlignment="1">
      <alignment horizontal="center" vertical="center" wrapText="1"/>
    </xf>
    <xf numFmtId="0" fontId="0" fillId="8" borderId="48" xfId="74" applyFont="1" applyFill="1" applyBorder="1" applyAlignment="1">
      <alignment horizontal="center" vertical="center" wrapText="1"/>
    </xf>
    <xf numFmtId="0" fontId="0" fillId="8" borderId="5" xfId="74" applyFont="1" applyFill="1" applyBorder="1" applyAlignment="1">
      <alignment horizontal="center" vertical="center" wrapText="1"/>
    </xf>
    <xf numFmtId="0" fontId="0" fillId="8" borderId="145" xfId="74" applyFont="1" applyFill="1" applyBorder="1" applyAlignment="1">
      <alignment horizontal="center" vertical="center" wrapText="1"/>
    </xf>
    <xf numFmtId="0" fontId="0" fillId="0" borderId="81" xfId="74" applyFont="1" applyBorder="1" applyAlignment="1">
      <alignment horizontal="center" vertical="center" shrinkToFit="1"/>
    </xf>
    <xf numFmtId="0" fontId="17" fillId="0" borderId="98" xfId="74" applyFont="1" applyBorder="1" applyAlignment="1">
      <alignment horizontal="center" vertical="center" shrinkToFit="1"/>
    </xf>
    <xf numFmtId="0" fontId="0" fillId="0" borderId="98" xfId="74" applyFont="1" applyBorder="1" applyAlignment="1">
      <alignment horizontal="center" vertical="center" shrinkToFit="1"/>
    </xf>
    <xf numFmtId="0" fontId="70" fillId="4" borderId="1" xfId="74" applyFont="1" applyFill="1" applyBorder="1" applyAlignment="1">
      <alignment horizontal="center" vertical="center" wrapText="1"/>
    </xf>
    <xf numFmtId="0" fontId="70" fillId="4" borderId="0" xfId="74" applyFont="1" applyFill="1" applyAlignment="1">
      <alignment horizontal="center" vertical="center" wrapText="1"/>
    </xf>
    <xf numFmtId="0" fontId="70" fillId="0" borderId="19" xfId="74" applyFont="1" applyBorder="1" applyAlignment="1">
      <alignment horizontal="center" vertical="center" wrapText="1"/>
    </xf>
    <xf numFmtId="0" fontId="70" fillId="0" borderId="9" xfId="74" applyFont="1" applyBorder="1" applyAlignment="1">
      <alignment horizontal="center" vertical="center" wrapText="1"/>
    </xf>
    <xf numFmtId="0" fontId="70" fillId="0" borderId="8" xfId="74" applyFont="1" applyBorder="1" applyAlignment="1">
      <alignment horizontal="center" vertical="center" wrapText="1"/>
    </xf>
    <xf numFmtId="0" fontId="0" fillId="8" borderId="140" xfId="74" applyFont="1" applyFill="1" applyBorder="1" applyAlignment="1">
      <alignment horizontal="center" vertical="center" wrapText="1"/>
    </xf>
    <xf numFmtId="0" fontId="0" fillId="8" borderId="89" xfId="74" applyFont="1" applyFill="1" applyBorder="1" applyAlignment="1">
      <alignment horizontal="center" vertical="center" wrapText="1"/>
    </xf>
    <xf numFmtId="0" fontId="0" fillId="8" borderId="148" xfId="74" applyFont="1" applyFill="1" applyBorder="1" applyAlignment="1">
      <alignment horizontal="center" vertical="center" wrapText="1"/>
    </xf>
    <xf numFmtId="0" fontId="0" fillId="8" borderId="47" xfId="74" applyFont="1" applyFill="1" applyBorder="1" applyAlignment="1">
      <alignment horizontal="center" vertical="center" wrapText="1"/>
    </xf>
    <xf numFmtId="0" fontId="0" fillId="8" borderId="4" xfId="74" applyFont="1" applyFill="1" applyBorder="1" applyAlignment="1">
      <alignment horizontal="center" vertical="center" wrapText="1"/>
    </xf>
    <xf numFmtId="0" fontId="0" fillId="8" borderId="43" xfId="74" applyFont="1" applyFill="1" applyBorder="1" applyAlignment="1">
      <alignment horizontal="center" vertical="center" wrapText="1"/>
    </xf>
    <xf numFmtId="0" fontId="0" fillId="8" borderId="143" xfId="74" applyFont="1" applyFill="1" applyBorder="1" applyAlignment="1">
      <alignment horizontal="center" vertical="center" wrapText="1"/>
    </xf>
    <xf numFmtId="0" fontId="0" fillId="8" borderId="42" xfId="74" applyFont="1" applyFill="1" applyBorder="1" applyAlignment="1">
      <alignment horizontal="center" vertical="center" wrapText="1"/>
    </xf>
    <xf numFmtId="0" fontId="0" fillId="8" borderId="33" xfId="74" applyFont="1" applyFill="1" applyBorder="1" applyAlignment="1">
      <alignment horizontal="center" vertical="center" wrapText="1"/>
    </xf>
    <xf numFmtId="0" fontId="0" fillId="8" borderId="144" xfId="74" applyFont="1" applyFill="1" applyBorder="1" applyAlignment="1">
      <alignment horizontal="center" vertical="center" wrapText="1"/>
    </xf>
    <xf numFmtId="0" fontId="70" fillId="8" borderId="146" xfId="74" applyFont="1" applyFill="1" applyBorder="1" applyAlignment="1">
      <alignment horizontal="center" vertical="center" wrapText="1"/>
    </xf>
    <xf numFmtId="0" fontId="70" fillId="8" borderId="79" xfId="74" applyFont="1" applyFill="1" applyBorder="1" applyAlignment="1">
      <alignment horizontal="center" vertical="center" wrapText="1"/>
    </xf>
    <xf numFmtId="0" fontId="0" fillId="0" borderId="147" xfId="74" applyFont="1" applyBorder="1" applyAlignment="1">
      <alignment horizontal="center" vertical="center" wrapText="1"/>
    </xf>
    <xf numFmtId="0" fontId="0" fillId="0" borderId="88" xfId="74" applyFont="1" applyBorder="1" applyAlignment="1">
      <alignment horizontal="center" vertical="center" wrapText="1"/>
    </xf>
    <xf numFmtId="0" fontId="0" fillId="8" borderId="142" xfId="74" applyFont="1" applyFill="1" applyBorder="1" applyAlignment="1">
      <alignment horizontal="center" vertical="center" wrapText="1"/>
    </xf>
    <xf numFmtId="0" fontId="0" fillId="8" borderId="88" xfId="74" applyFont="1" applyFill="1" applyBorder="1" applyAlignment="1">
      <alignment horizontal="center" vertical="center" wrapText="1"/>
    </xf>
    <xf numFmtId="0" fontId="0" fillId="8" borderId="84" xfId="74" applyFont="1" applyFill="1" applyBorder="1" applyAlignment="1">
      <alignment horizontal="center" vertical="center" wrapText="1"/>
    </xf>
    <xf numFmtId="0" fontId="0" fillId="8" borderId="35" xfId="74" applyFont="1" applyFill="1" applyBorder="1" applyAlignment="1">
      <alignment horizontal="center" vertical="center" wrapText="1"/>
    </xf>
    <xf numFmtId="0" fontId="0" fillId="8" borderId="46" xfId="74" applyFont="1" applyFill="1" applyBorder="1" applyAlignment="1">
      <alignment horizontal="center" vertical="center" wrapText="1"/>
    </xf>
    <xf numFmtId="0" fontId="0" fillId="8" borderId="6" xfId="74" applyFont="1" applyFill="1" applyBorder="1" applyAlignment="1">
      <alignment horizontal="center" vertical="center" wrapText="1"/>
    </xf>
    <xf numFmtId="0" fontId="0" fillId="8" borderId="149" xfId="74" applyFont="1" applyFill="1" applyBorder="1" applyAlignment="1">
      <alignment horizontal="center" vertical="center" wrapText="1"/>
    </xf>
    <xf numFmtId="0" fontId="0" fillId="8" borderId="49" xfId="74" applyFont="1" applyFill="1" applyBorder="1" applyAlignment="1">
      <alignment horizontal="center" vertical="center" wrapText="1"/>
    </xf>
    <xf numFmtId="0" fontId="0" fillId="8" borderId="3" xfId="74" applyFont="1" applyFill="1" applyBorder="1" applyAlignment="1">
      <alignment horizontal="center" vertical="center" wrapText="1"/>
    </xf>
    <xf numFmtId="0" fontId="0" fillId="8" borderId="34" xfId="74" applyFont="1" applyFill="1" applyBorder="1" applyAlignment="1">
      <alignment horizontal="center" vertical="center" wrapText="1"/>
    </xf>
    <xf numFmtId="0" fontId="8" fillId="0" borderId="0" xfId="64" applyFont="1" applyAlignment="1" applyProtection="1">
      <alignment horizontal="left" vertical="center" wrapText="1"/>
      <protection hidden="1"/>
    </xf>
    <xf numFmtId="0" fontId="5" fillId="0" borderId="0" xfId="64" applyFont="1" applyAlignment="1" applyProtection="1">
      <alignment horizontal="left" vertical="center" shrinkToFit="1"/>
      <protection hidden="1"/>
    </xf>
    <xf numFmtId="0" fontId="7" fillId="0" borderId="0" xfId="64" applyFont="1" applyAlignment="1" applyProtection="1">
      <alignment horizontal="left" vertical="center" shrinkToFit="1"/>
      <protection hidden="1"/>
    </xf>
    <xf numFmtId="0" fontId="5" fillId="0" borderId="33" xfId="64" applyFont="1" applyBorder="1" applyAlignment="1" applyProtection="1">
      <alignment horizontal="center" vertical="center"/>
      <protection locked="0"/>
    </xf>
    <xf numFmtId="0" fontId="5" fillId="0" borderId="15" xfId="64" applyFont="1" applyBorder="1" applyAlignment="1" applyProtection="1">
      <alignment horizontal="center" vertical="center"/>
      <protection locked="0"/>
    </xf>
    <xf numFmtId="0" fontId="5" fillId="0" borderId="34" xfId="64" applyFont="1" applyBorder="1" applyAlignment="1" applyProtection="1">
      <alignment horizontal="center" vertical="center"/>
      <protection locked="0"/>
    </xf>
    <xf numFmtId="0" fontId="5" fillId="0" borderId="35" xfId="64" applyFont="1" applyBorder="1" applyAlignment="1" applyProtection="1">
      <alignment horizontal="center" vertical="center"/>
      <protection locked="0"/>
    </xf>
    <xf numFmtId="0" fontId="5" fillId="0" borderId="0" xfId="64" applyFont="1" applyAlignment="1" applyProtection="1">
      <alignment horizontal="center" vertical="center"/>
      <protection locked="0"/>
    </xf>
    <xf numFmtId="0" fontId="5" fillId="0" borderId="36" xfId="64" applyFont="1" applyBorder="1" applyAlignment="1" applyProtection="1">
      <alignment horizontal="center" vertical="center"/>
      <protection locked="0"/>
    </xf>
    <xf numFmtId="0" fontId="5" fillId="0" borderId="37" xfId="64" applyFont="1" applyBorder="1" applyAlignment="1" applyProtection="1">
      <alignment horizontal="center" vertical="center"/>
      <protection locked="0"/>
    </xf>
    <xf numFmtId="0" fontId="5" fillId="0" borderId="11" xfId="64" applyFont="1" applyBorder="1" applyAlignment="1" applyProtection="1">
      <alignment horizontal="center" vertical="center"/>
      <protection locked="0"/>
    </xf>
    <xf numFmtId="0" fontId="5" fillId="0" borderId="38" xfId="64"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0" fillId="0" borderId="4" xfId="0" applyBorder="1" applyAlignment="1" applyProtection="1">
      <alignment horizontal="center" vertical="center"/>
      <protection hidden="1"/>
    </xf>
    <xf numFmtId="0" fontId="5" fillId="0" borderId="46" xfId="64" applyFont="1" applyBorder="1" applyAlignment="1" applyProtection="1">
      <alignment horizontal="center" vertical="center" textRotation="255" shrinkToFit="1"/>
      <protection hidden="1"/>
    </xf>
    <xf numFmtId="0" fontId="5" fillId="0" borderId="6" xfId="64" applyFont="1" applyBorder="1" applyAlignment="1" applyProtection="1">
      <alignment horizontal="center" vertical="center" textRotation="255" shrinkToFit="1"/>
      <protection hidden="1"/>
    </xf>
    <xf numFmtId="0" fontId="5" fillId="0" borderId="140" xfId="64" applyFont="1" applyBorder="1" applyAlignment="1" applyProtection="1">
      <alignment horizontal="left" vertical="center"/>
      <protection locked="0"/>
    </xf>
    <xf numFmtId="0" fontId="5" fillId="0" borderId="141" xfId="64" applyFont="1" applyBorder="1" applyAlignment="1" applyProtection="1">
      <alignment horizontal="left" vertical="center"/>
      <protection locked="0"/>
    </xf>
    <xf numFmtId="0" fontId="5" fillId="0" borderId="77" xfId="64" applyFont="1" applyBorder="1" applyAlignment="1" applyProtection="1">
      <alignment horizontal="center" vertical="center"/>
      <protection locked="0" hidden="1"/>
    </xf>
    <xf numFmtId="0" fontId="5" fillId="0" borderId="98" xfId="64" applyFont="1" applyBorder="1" applyAlignment="1" applyProtection="1">
      <alignment horizontal="center" vertical="center"/>
      <protection locked="0" hidden="1"/>
    </xf>
    <xf numFmtId="0" fontId="5" fillId="0" borderId="16" xfId="64" applyFont="1" applyBorder="1" applyAlignment="1" applyProtection="1">
      <alignment horizontal="center" vertical="center"/>
      <protection locked="0" hidden="1"/>
    </xf>
    <xf numFmtId="0" fontId="5" fillId="0" borderId="84" xfId="64" applyFont="1" applyBorder="1" applyAlignment="1" applyProtection="1">
      <alignment horizontal="center" vertical="center" wrapText="1"/>
      <protection hidden="1"/>
    </xf>
    <xf numFmtId="0" fontId="5" fillId="0" borderId="1" xfId="64" applyFont="1" applyBorder="1" applyAlignment="1" applyProtection="1">
      <alignment horizontal="center" vertical="center" wrapText="1"/>
      <protection hidden="1"/>
    </xf>
    <xf numFmtId="0" fontId="5" fillId="0" borderId="83" xfId="64" applyFont="1" applyBorder="1" applyAlignment="1" applyProtection="1">
      <alignment horizontal="center" vertical="center" wrapText="1"/>
      <protection hidden="1"/>
    </xf>
    <xf numFmtId="0" fontId="5" fillId="0" borderId="35" xfId="64" applyFont="1" applyBorder="1" applyAlignment="1" applyProtection="1">
      <alignment horizontal="center" vertical="center" wrapText="1"/>
      <protection hidden="1"/>
    </xf>
    <xf numFmtId="0" fontId="5" fillId="0" borderId="0" xfId="64" applyFont="1" applyAlignment="1" applyProtection="1">
      <alignment horizontal="center" vertical="center" wrapText="1"/>
      <protection hidden="1"/>
    </xf>
    <xf numFmtId="0" fontId="5" fillId="0" borderId="36" xfId="64" applyFont="1" applyBorder="1" applyAlignment="1" applyProtection="1">
      <alignment horizontal="center" vertical="center" wrapText="1"/>
      <protection hidden="1"/>
    </xf>
    <xf numFmtId="0" fontId="5" fillId="0" borderId="37" xfId="64" applyFont="1" applyBorder="1" applyAlignment="1" applyProtection="1">
      <alignment horizontal="center" vertical="center" wrapText="1"/>
      <protection hidden="1"/>
    </xf>
    <xf numFmtId="0" fontId="5" fillId="0" borderId="11" xfId="64" applyFont="1" applyBorder="1" applyAlignment="1" applyProtection="1">
      <alignment horizontal="center" vertical="center" wrapText="1"/>
      <protection hidden="1"/>
    </xf>
    <xf numFmtId="0" fontId="5" fillId="0" borderId="38" xfId="64" applyFont="1" applyBorder="1" applyAlignment="1" applyProtection="1">
      <alignment horizontal="center" vertical="center" wrapText="1"/>
      <protection hidden="1"/>
    </xf>
    <xf numFmtId="0" fontId="5" fillId="0" borderId="89" xfId="64" applyFont="1" applyBorder="1" applyAlignment="1" applyProtection="1">
      <alignment horizontal="left" vertical="center"/>
      <protection locked="0"/>
    </xf>
    <xf numFmtId="0" fontId="5" fillId="0" borderId="121" xfId="64" applyFont="1" applyBorder="1" applyAlignment="1" applyProtection="1">
      <alignment horizontal="left" vertical="center"/>
      <protection locked="0"/>
    </xf>
    <xf numFmtId="0" fontId="5" fillId="0" borderId="42" xfId="64" applyFont="1" applyBorder="1" applyAlignment="1" applyProtection="1">
      <alignment horizontal="center" vertical="center"/>
      <protection locked="0"/>
    </xf>
    <xf numFmtId="0" fontId="5" fillId="0" borderId="13" xfId="64" applyFont="1" applyBorder="1" applyAlignment="1" applyProtection="1">
      <alignment horizontal="center" vertical="center"/>
      <protection locked="0"/>
    </xf>
    <xf numFmtId="0" fontId="5" fillId="0" borderId="12" xfId="64" applyFont="1" applyBorder="1" applyAlignment="1" applyProtection="1">
      <alignment horizontal="center" vertical="center"/>
      <protection locked="0"/>
    </xf>
    <xf numFmtId="0" fontId="5" fillId="0" borderId="4" xfId="64" applyFont="1" applyBorder="1" applyAlignment="1" applyProtection="1">
      <alignment horizontal="center" vertical="center"/>
      <protection locked="0"/>
    </xf>
    <xf numFmtId="0" fontId="5" fillId="0" borderId="5" xfId="64" applyFont="1" applyBorder="1" applyAlignment="1" applyProtection="1">
      <alignment horizontal="center" vertical="center"/>
      <protection locked="0"/>
    </xf>
    <xf numFmtId="0" fontId="5" fillId="0" borderId="33" xfId="64" applyFont="1" applyBorder="1" applyAlignment="1" applyProtection="1">
      <alignment horizontal="center" vertical="center"/>
      <protection hidden="1"/>
    </xf>
    <xf numFmtId="0" fontId="5" fillId="0" borderId="15" xfId="64" applyFont="1" applyBorder="1" applyAlignment="1" applyProtection="1">
      <alignment horizontal="center" vertical="center"/>
      <protection hidden="1"/>
    </xf>
    <xf numFmtId="0" fontId="5" fillId="0" borderId="34" xfId="64" applyFont="1" applyBorder="1" applyAlignment="1" applyProtection="1">
      <alignment horizontal="center" vertical="center"/>
      <protection hidden="1"/>
    </xf>
    <xf numFmtId="0" fontId="5" fillId="0" borderId="35" xfId="64" applyFont="1" applyBorder="1" applyAlignment="1" applyProtection="1">
      <alignment horizontal="center" vertical="center"/>
      <protection hidden="1"/>
    </xf>
    <xf numFmtId="0" fontId="5" fillId="0" borderId="0" xfId="64" applyFont="1" applyAlignment="1" applyProtection="1">
      <alignment horizontal="center" vertical="center"/>
      <protection hidden="1"/>
    </xf>
    <xf numFmtId="0" fontId="5" fillId="0" borderId="36" xfId="64" applyFont="1" applyBorder="1" applyAlignment="1" applyProtection="1">
      <alignment horizontal="center" vertical="center"/>
      <protection hidden="1"/>
    </xf>
    <xf numFmtId="0" fontId="5" fillId="0" borderId="37" xfId="64" applyFont="1" applyBorder="1" applyAlignment="1" applyProtection="1">
      <alignment horizontal="center" vertical="center"/>
      <protection hidden="1"/>
    </xf>
    <xf numFmtId="0" fontId="5" fillId="0" borderId="11" xfId="64" applyFont="1" applyBorder="1" applyAlignment="1" applyProtection="1">
      <alignment horizontal="center" vertical="center"/>
      <protection hidden="1"/>
    </xf>
    <xf numFmtId="0" fontId="5" fillId="0" borderId="38" xfId="64" applyFont="1" applyBorder="1" applyAlignment="1" applyProtection="1">
      <alignment horizontal="center" vertical="center"/>
      <protection hidden="1"/>
    </xf>
    <xf numFmtId="0" fontId="5" fillId="0" borderId="4" xfId="64" applyFont="1" applyBorder="1" applyAlignment="1" applyProtection="1">
      <alignment horizontal="center" vertical="center"/>
      <protection hidden="1"/>
    </xf>
    <xf numFmtId="0" fontId="0" fillId="0" borderId="15" xfId="0" applyBorder="1"/>
    <xf numFmtId="0" fontId="0" fillId="0" borderId="14" xfId="0" applyBorder="1"/>
    <xf numFmtId="0" fontId="0" fillId="0" borderId="37" xfId="0" applyBorder="1"/>
    <xf numFmtId="0" fontId="0" fillId="0" borderId="11" xfId="0" applyBorder="1"/>
    <xf numFmtId="0" fontId="0" fillId="0" borderId="10" xfId="0" applyBorder="1"/>
    <xf numFmtId="0" fontId="5" fillId="0" borderId="13" xfId="64" applyFont="1" applyBorder="1" applyAlignment="1" applyProtection="1">
      <alignment horizontal="center" vertical="center"/>
      <protection locked="0" hidden="1"/>
    </xf>
    <xf numFmtId="0" fontId="7" fillId="0" borderId="0" xfId="64" applyFont="1" applyAlignment="1" applyProtection="1">
      <alignment horizontal="left" vertical="top" wrapText="1"/>
      <protection locked="0"/>
    </xf>
    <xf numFmtId="0" fontId="5" fillId="0" borderId="128" xfId="64" applyFont="1" applyBorder="1" applyAlignment="1" applyProtection="1">
      <alignment horizontal="left" vertical="center"/>
      <protection locked="0"/>
    </xf>
    <xf numFmtId="0" fontId="5" fillId="0" borderId="150" xfId="64" applyFont="1" applyBorder="1" applyAlignment="1" applyProtection="1">
      <alignment horizontal="left" vertical="center"/>
      <protection locked="0"/>
    </xf>
    <xf numFmtId="0" fontId="5" fillId="0" borderId="140" xfId="64" applyFont="1" applyBorder="1" applyAlignment="1" applyProtection="1">
      <alignment horizontal="center" vertical="center" wrapText="1"/>
      <protection hidden="1"/>
    </xf>
    <xf numFmtId="0" fontId="5" fillId="0" borderId="51" xfId="64" applyFont="1" applyBorder="1" applyAlignment="1" applyProtection="1">
      <alignment horizontal="center" vertical="center"/>
      <protection locked="0"/>
    </xf>
    <xf numFmtId="0" fontId="5" fillId="0" borderId="52" xfId="64" applyFont="1" applyBorder="1" applyAlignment="1" applyProtection="1">
      <alignment horizontal="center" vertical="center"/>
      <protection locked="0"/>
    </xf>
    <xf numFmtId="0" fontId="5" fillId="0" borderId="151" xfId="64" applyFont="1" applyBorder="1" applyAlignment="1" applyProtection="1">
      <alignment horizontal="center" vertical="center" wrapText="1"/>
      <protection hidden="1"/>
    </xf>
    <xf numFmtId="0" fontId="5" fillId="0" borderId="33" xfId="64" applyFont="1" applyBorder="1" applyAlignment="1" applyProtection="1">
      <alignment horizontal="center" vertical="center" wrapText="1"/>
      <protection hidden="1"/>
    </xf>
    <xf numFmtId="0" fontId="5" fillId="0" borderId="15" xfId="64" applyFont="1" applyBorder="1" applyAlignment="1" applyProtection="1">
      <alignment horizontal="center" vertical="center" wrapText="1"/>
      <protection hidden="1"/>
    </xf>
    <xf numFmtId="0" fontId="5" fillId="0" borderId="34" xfId="64" applyFont="1" applyBorder="1" applyAlignment="1" applyProtection="1">
      <alignment horizontal="center" vertical="center" wrapText="1"/>
      <protection hidden="1"/>
    </xf>
    <xf numFmtId="0" fontId="0" fillId="0" borderId="4" xfId="0" applyBorder="1" applyAlignment="1">
      <alignment horizontal="center" vertical="center"/>
    </xf>
    <xf numFmtId="0" fontId="6" fillId="0" borderId="0" xfId="64" applyFont="1" applyAlignment="1" applyProtection="1">
      <alignment horizontal="center" vertical="center"/>
      <protection hidden="1"/>
    </xf>
    <xf numFmtId="0" fontId="20" fillId="0" borderId="0" xfId="64" applyFont="1" applyAlignment="1" applyProtection="1">
      <alignment horizontal="center" vertical="center"/>
      <protection hidden="1"/>
    </xf>
    <xf numFmtId="0" fontId="7" fillId="0" borderId="0" xfId="64" applyFont="1" applyAlignment="1" applyProtection="1">
      <alignment horizontal="center" vertical="center"/>
      <protection hidden="1"/>
    </xf>
    <xf numFmtId="0" fontId="7" fillId="0" borderId="0" xfId="64" applyFont="1" applyAlignment="1" applyProtection="1">
      <alignment horizontal="right" vertical="center"/>
      <protection locked="0"/>
    </xf>
    <xf numFmtId="0" fontId="6" fillId="0" borderId="77" xfId="60" applyFont="1" applyBorder="1" applyAlignment="1" applyProtection="1">
      <alignment horizontal="center" vertical="center"/>
      <protection locked="0"/>
    </xf>
    <xf numFmtId="0" fontId="6" fillId="0" borderId="98" xfId="60" applyFont="1" applyBorder="1" applyAlignment="1" applyProtection="1">
      <alignment horizontal="center" vertical="center"/>
      <protection locked="0"/>
    </xf>
    <xf numFmtId="0" fontId="6" fillId="0" borderId="16" xfId="60" applyFont="1" applyBorder="1" applyAlignment="1" applyProtection="1">
      <alignment horizontal="center" vertical="center"/>
      <protection locked="0"/>
    </xf>
    <xf numFmtId="0" fontId="7" fillId="0" borderId="0" xfId="64" applyFont="1" applyAlignment="1" applyProtection="1">
      <alignment horizontal="left" vertical="center" shrinkToFit="1"/>
      <protection locked="0"/>
    </xf>
    <xf numFmtId="0" fontId="5" fillId="0" borderId="152" xfId="64" applyFont="1" applyBorder="1" applyAlignment="1" applyProtection="1">
      <alignment horizontal="center" vertical="center"/>
      <protection locked="0"/>
    </xf>
    <xf numFmtId="0" fontId="5" fillId="0" borderId="153" xfId="64" applyFont="1" applyBorder="1" applyAlignment="1" applyProtection="1">
      <alignment horizontal="center" vertical="center"/>
      <protection locked="0"/>
    </xf>
    <xf numFmtId="0" fontId="5" fillId="0" borderId="51" xfId="64" applyFont="1" applyBorder="1" applyAlignment="1" applyProtection="1">
      <alignment horizontal="left" vertical="center"/>
      <protection locked="0"/>
    </xf>
    <xf numFmtId="0" fontId="5" fillId="0" borderId="52" xfId="64" applyFont="1" applyBorder="1" applyAlignment="1" applyProtection="1">
      <alignment horizontal="left" vertical="center"/>
      <protection locked="0"/>
    </xf>
    <xf numFmtId="0" fontId="5" fillId="0" borderId="43" xfId="64" applyFont="1" applyBorder="1" applyAlignment="1" applyProtection="1">
      <alignment horizontal="left" vertical="center"/>
      <protection locked="0"/>
    </xf>
    <xf numFmtId="0" fontId="5" fillId="0" borderId="44" xfId="64" applyFont="1" applyBorder="1" applyAlignment="1" applyProtection="1">
      <alignment horizontal="left" vertical="center"/>
      <protection locked="0"/>
    </xf>
    <xf numFmtId="0" fontId="5" fillId="0" borderId="42" xfId="64" applyFont="1" applyBorder="1" applyAlignment="1" applyProtection="1">
      <alignment horizontal="center" vertical="center" wrapText="1"/>
      <protection hidden="1"/>
    </xf>
    <xf numFmtId="0" fontId="5" fillId="0" borderId="13" xfId="64" applyFont="1" applyBorder="1" applyAlignment="1" applyProtection="1">
      <alignment horizontal="center" vertical="center" wrapText="1"/>
      <protection hidden="1"/>
    </xf>
    <xf numFmtId="0" fontId="5" fillId="0" borderId="3" xfId="64" applyFont="1" applyBorder="1" applyAlignment="1" applyProtection="1">
      <alignment horizontal="center" vertical="center" wrapText="1"/>
      <protection hidden="1"/>
    </xf>
    <xf numFmtId="0" fontId="5" fillId="0" borderId="42" xfId="64" applyFont="1" applyBorder="1" applyAlignment="1" applyProtection="1">
      <alignment horizontal="center" vertical="center"/>
      <protection hidden="1"/>
    </xf>
    <xf numFmtId="0" fontId="5" fillId="0" borderId="13" xfId="64" applyFont="1" applyBorder="1" applyAlignment="1" applyProtection="1">
      <alignment horizontal="center" vertical="center"/>
      <protection hidden="1"/>
    </xf>
    <xf numFmtId="0" fontId="5" fillId="0" borderId="3" xfId="64" applyFont="1" applyBorder="1" applyAlignment="1" applyProtection="1">
      <alignment horizontal="center" vertical="center"/>
      <protection hidden="1"/>
    </xf>
    <xf numFmtId="0" fontId="0" fillId="0" borderId="13" xfId="0" applyBorder="1" applyAlignment="1">
      <alignment horizontal="center" vertical="center"/>
    </xf>
    <xf numFmtId="0" fontId="0" fillId="0" borderId="3" xfId="0" applyBorder="1" applyAlignment="1">
      <alignment horizontal="center" vertical="center"/>
    </xf>
    <xf numFmtId="0" fontId="5" fillId="0" borderId="84" xfId="64" applyFont="1" applyBorder="1" applyAlignment="1" applyProtection="1">
      <alignment horizontal="left" vertical="center" wrapText="1"/>
      <protection hidden="1"/>
    </xf>
    <xf numFmtId="0" fontId="5" fillId="0" borderId="1" xfId="64" applyFont="1" applyBorder="1" applyAlignment="1" applyProtection="1">
      <alignment horizontal="left" vertical="center" wrapText="1"/>
      <protection hidden="1"/>
    </xf>
    <xf numFmtId="0" fontId="5" fillId="0" borderId="83" xfId="64" applyFont="1" applyBorder="1" applyAlignment="1" applyProtection="1">
      <alignment horizontal="left" vertical="center" wrapText="1"/>
      <protection hidden="1"/>
    </xf>
    <xf numFmtId="0" fontId="5" fillId="0" borderId="35" xfId="64" applyFont="1" applyBorder="1" applyAlignment="1" applyProtection="1">
      <alignment horizontal="left" vertical="center" wrapText="1"/>
      <protection hidden="1"/>
    </xf>
    <xf numFmtId="0" fontId="5" fillId="0" borderId="0" xfId="64" applyFont="1" applyAlignment="1" applyProtection="1">
      <alignment horizontal="left" vertical="center" wrapText="1"/>
      <protection hidden="1"/>
    </xf>
    <xf numFmtId="0" fontId="5" fillId="0" borderId="36" xfId="64" applyFont="1" applyBorder="1" applyAlignment="1" applyProtection="1">
      <alignment horizontal="left" vertical="center" wrapText="1"/>
      <protection hidden="1"/>
    </xf>
    <xf numFmtId="0" fontId="5" fillId="0" borderId="37" xfId="64" applyFont="1" applyBorder="1" applyAlignment="1" applyProtection="1">
      <alignment horizontal="left" vertical="center" wrapText="1"/>
      <protection hidden="1"/>
    </xf>
    <xf numFmtId="0" fontId="5" fillId="0" borderId="11" xfId="64" applyFont="1" applyBorder="1" applyAlignment="1" applyProtection="1">
      <alignment horizontal="left" vertical="center" wrapText="1"/>
      <protection hidden="1"/>
    </xf>
    <xf numFmtId="0" fontId="5" fillId="0" borderId="38" xfId="64" applyFont="1" applyBorder="1" applyAlignment="1" applyProtection="1">
      <alignment horizontal="left" vertical="center" wrapText="1"/>
      <protection hidden="1"/>
    </xf>
    <xf numFmtId="0" fontId="7" fillId="0" borderId="4" xfId="64" applyFont="1" applyBorder="1" applyAlignment="1" applyProtection="1">
      <alignment horizontal="center" vertical="center"/>
      <protection locked="0"/>
    </xf>
    <xf numFmtId="0" fontId="5" fillId="0" borderId="142" xfId="64" applyFont="1" applyBorder="1" applyAlignment="1" applyProtection="1">
      <alignment horizontal="center" vertical="center" textRotation="255" shrinkToFit="1"/>
      <protection hidden="1"/>
    </xf>
    <xf numFmtId="0" fontId="5" fillId="0" borderId="88" xfId="64" applyFont="1" applyBorder="1" applyAlignment="1" applyProtection="1">
      <alignment horizontal="center" vertical="center" textRotation="255" shrinkToFit="1"/>
      <protection hidden="1"/>
    </xf>
    <xf numFmtId="0" fontId="5" fillId="0" borderId="50" xfId="64" applyFont="1" applyBorder="1" applyAlignment="1" applyProtection="1">
      <alignment horizontal="center" vertical="center" textRotation="255" shrinkToFit="1"/>
      <protection hidden="1"/>
    </xf>
    <xf numFmtId="0" fontId="5" fillId="0" borderId="33" xfId="64" applyFont="1" applyBorder="1" applyAlignment="1" applyProtection="1">
      <alignment horizontal="center" vertical="center" wrapText="1"/>
      <protection locked="0"/>
    </xf>
    <xf numFmtId="0" fontId="5" fillId="0" borderId="15" xfId="64" applyFont="1" applyBorder="1" applyAlignment="1" applyProtection="1">
      <alignment horizontal="center" vertical="center" wrapText="1"/>
      <protection locked="0"/>
    </xf>
    <xf numFmtId="0" fontId="5" fillId="0" borderId="34" xfId="64" applyFont="1" applyBorder="1" applyAlignment="1" applyProtection="1">
      <alignment horizontal="center" vertical="center" wrapText="1"/>
      <protection locked="0"/>
    </xf>
    <xf numFmtId="0" fontId="5" fillId="0" borderId="35" xfId="64" applyFont="1" applyBorder="1" applyAlignment="1" applyProtection="1">
      <alignment horizontal="center" vertical="center" wrapText="1"/>
      <protection locked="0"/>
    </xf>
    <xf numFmtId="0" fontId="5" fillId="0" borderId="0" xfId="64" applyFont="1" applyAlignment="1" applyProtection="1">
      <alignment horizontal="center" vertical="center" wrapText="1"/>
      <protection locked="0"/>
    </xf>
    <xf numFmtId="0" fontId="5" fillId="0" borderId="36" xfId="64"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Alignment="1">
      <alignment horizontal="center" wrapText="1"/>
    </xf>
    <xf numFmtId="0" fontId="0" fillId="0" borderId="31" xfId="0" applyBorder="1" applyAlignment="1">
      <alignment horizontal="center" wrapText="1"/>
    </xf>
    <xf numFmtId="0" fontId="5" fillId="0" borderId="77" xfId="64" applyFont="1" applyBorder="1" applyAlignment="1" applyProtection="1">
      <alignment vertical="top" wrapText="1"/>
      <protection locked="0"/>
    </xf>
    <xf numFmtId="0" fontId="5" fillId="0" borderId="98" xfId="64" applyFont="1" applyBorder="1" applyAlignment="1" applyProtection="1">
      <alignment vertical="top" wrapText="1"/>
      <protection locked="0"/>
    </xf>
    <xf numFmtId="0" fontId="5" fillId="0" borderId="58" xfId="64"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7" fillId="0" borderId="33" xfId="64" applyFont="1" applyBorder="1" applyAlignment="1" applyProtection="1">
      <alignment horizontal="center" vertical="center" wrapText="1"/>
      <protection locked="0"/>
    </xf>
    <xf numFmtId="0" fontId="7" fillId="0" borderId="15" xfId="64" applyFont="1" applyBorder="1" applyAlignment="1" applyProtection="1">
      <alignment horizontal="center" vertical="center" wrapText="1"/>
      <protection locked="0"/>
    </xf>
    <xf numFmtId="0" fontId="7" fillId="0" borderId="34" xfId="64" applyFont="1" applyBorder="1" applyAlignment="1" applyProtection="1">
      <alignment horizontal="center" vertical="center" wrapText="1"/>
      <protection locked="0"/>
    </xf>
    <xf numFmtId="0" fontId="7" fillId="0" borderId="37" xfId="64" applyFont="1" applyBorder="1" applyAlignment="1" applyProtection="1">
      <alignment horizontal="center" vertical="center" wrapText="1"/>
      <protection locked="0"/>
    </xf>
    <xf numFmtId="0" fontId="7" fillId="0" borderId="11" xfId="64" applyFont="1" applyBorder="1" applyAlignment="1" applyProtection="1">
      <alignment horizontal="center" vertical="center" wrapText="1"/>
      <protection locked="0"/>
    </xf>
    <xf numFmtId="0" fontId="7" fillId="0" borderId="38" xfId="64"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5" fillId="0" borderId="31" xfId="64" applyFont="1" applyBorder="1" applyAlignment="1" applyProtection="1">
      <alignment horizontal="center" vertical="center"/>
      <protection hidden="1"/>
    </xf>
    <xf numFmtId="0" fontId="5" fillId="0" borderId="10" xfId="64" applyFont="1" applyBorder="1" applyAlignment="1" applyProtection="1">
      <alignment horizontal="center" vertical="center"/>
      <protection hidden="1"/>
    </xf>
    <xf numFmtId="0" fontId="0" fillId="0" borderId="51" xfId="0" applyBorder="1" applyAlignment="1">
      <alignment horizontal="center" vertical="center"/>
    </xf>
    <xf numFmtId="0" fontId="5" fillId="0" borderId="51" xfId="64" applyFont="1" applyBorder="1" applyAlignment="1" applyProtection="1">
      <alignment horizontal="center" vertical="center"/>
      <protection hidden="1"/>
    </xf>
    <xf numFmtId="0" fontId="8" fillId="0" borderId="142" xfId="70" applyFont="1" applyBorder="1" applyAlignment="1">
      <alignment horizontal="center" vertical="center" shrinkToFit="1"/>
    </xf>
    <xf numFmtId="0" fontId="8" fillId="0" borderId="88" xfId="70" applyFont="1" applyBorder="1" applyAlignment="1">
      <alignment horizontal="center" vertical="center" shrinkToFit="1"/>
    </xf>
    <xf numFmtId="0" fontId="87" fillId="0" borderId="37" xfId="70" applyFont="1" applyBorder="1" applyAlignment="1">
      <alignment vertical="center" shrinkToFit="1"/>
    </xf>
    <xf numFmtId="0" fontId="87" fillId="0" borderId="11" xfId="70" applyFont="1" applyBorder="1" applyAlignment="1">
      <alignment vertical="center" shrinkToFit="1"/>
    </xf>
    <xf numFmtId="0" fontId="87" fillId="0" borderId="38" xfId="70" applyFont="1" applyBorder="1" applyAlignment="1">
      <alignment vertical="center" shrinkToFit="1"/>
    </xf>
    <xf numFmtId="0" fontId="87" fillId="0" borderId="10" xfId="70" applyFont="1" applyBorder="1" applyAlignment="1">
      <alignment vertical="center" shrinkToFit="1"/>
    </xf>
    <xf numFmtId="0" fontId="87" fillId="0" borderId="42" xfId="70" applyFont="1" applyBorder="1" applyAlignment="1">
      <alignment vertical="center" shrinkToFit="1"/>
    </xf>
    <xf numFmtId="0" fontId="87" fillId="0" borderId="13" xfId="70" applyFont="1" applyBorder="1" applyAlignment="1">
      <alignment vertical="center" shrinkToFit="1"/>
    </xf>
    <xf numFmtId="0" fontId="87" fillId="0" borderId="3" xfId="70" applyFont="1" applyBorder="1" applyAlignment="1">
      <alignment vertical="center" shrinkToFit="1"/>
    </xf>
    <xf numFmtId="0" fontId="87" fillId="0" borderId="12" xfId="70" applyFont="1" applyBorder="1" applyAlignment="1">
      <alignment vertical="center" shrinkToFit="1"/>
    </xf>
    <xf numFmtId="0" fontId="87" fillId="0" borderId="42" xfId="70" applyFont="1" applyBorder="1" applyAlignment="1">
      <alignment horizontal="left" vertical="center" shrinkToFit="1"/>
    </xf>
    <xf numFmtId="0" fontId="87" fillId="0" borderId="13" xfId="70" applyFont="1" applyBorder="1" applyAlignment="1">
      <alignment horizontal="left" vertical="center" shrinkToFit="1"/>
    </xf>
    <xf numFmtId="0" fontId="87" fillId="0" borderId="3" xfId="70" applyFont="1" applyBorder="1" applyAlignment="1">
      <alignment horizontal="left" vertical="center" shrinkToFit="1"/>
    </xf>
    <xf numFmtId="0" fontId="12" fillId="0" borderId="0" xfId="70" applyFont="1" applyAlignment="1">
      <alignment horizontal="left" vertical="center"/>
    </xf>
    <xf numFmtId="0" fontId="92" fillId="0" borderId="0" xfId="70" applyFont="1" applyAlignment="1">
      <alignment horizontal="center" vertical="center"/>
    </xf>
    <xf numFmtId="0" fontId="6" fillId="0" borderId="19" xfId="70" applyFont="1" applyBorder="1" applyAlignment="1">
      <alignment horizontal="center" vertical="center" shrinkToFit="1"/>
    </xf>
    <xf numFmtId="0" fontId="6" fillId="0" borderId="8" xfId="70" applyFont="1" applyBorder="1" applyAlignment="1">
      <alignment horizontal="center" vertical="center" shrinkToFit="1"/>
    </xf>
    <xf numFmtId="0" fontId="0" fillId="45" borderId="19" xfId="0" applyFill="1" applyBorder="1" applyAlignment="1">
      <alignment horizontal="center" vertical="center" shrinkToFit="1"/>
    </xf>
    <xf numFmtId="0" fontId="0" fillId="45" borderId="9" xfId="0" applyFill="1" applyBorder="1" applyAlignment="1">
      <alignment horizontal="center" vertical="center" shrinkToFit="1"/>
    </xf>
    <xf numFmtId="0" fontId="0" fillId="45" borderId="8" xfId="0" applyFill="1" applyBorder="1" applyAlignment="1">
      <alignment horizontal="center" vertical="center" shrinkToFit="1"/>
    </xf>
    <xf numFmtId="0" fontId="7" fillId="45" borderId="9" xfId="70" applyFont="1" applyFill="1" applyBorder="1" applyAlignment="1">
      <alignment horizontal="center" vertical="center" shrinkToFit="1"/>
    </xf>
    <xf numFmtId="0" fontId="7" fillId="45" borderId="8" xfId="70" applyFont="1" applyFill="1" applyBorder="1" applyAlignment="1">
      <alignment horizontal="center" vertical="center" shrinkToFit="1"/>
    </xf>
    <xf numFmtId="0" fontId="87" fillId="0" borderId="15" xfId="70" applyFont="1" applyBorder="1" applyAlignment="1">
      <alignment vertical="center" shrinkToFit="1"/>
    </xf>
    <xf numFmtId="0" fontId="87" fillId="0" borderId="14" xfId="70" applyFont="1" applyBorder="1" applyAlignment="1">
      <alignment vertical="center" shrinkToFit="1"/>
    </xf>
    <xf numFmtId="0" fontId="87" fillId="0" borderId="195" xfId="70" applyFont="1" applyBorder="1" applyAlignment="1">
      <alignment vertical="center" shrinkToFit="1"/>
    </xf>
    <xf numFmtId="0" fontId="87" fillId="0" borderId="196" xfId="70" applyFont="1" applyBorder="1" applyAlignment="1">
      <alignment vertical="center" shrinkToFit="1"/>
    </xf>
    <xf numFmtId="0" fontId="87" fillId="0" borderId="143" xfId="70" applyFont="1" applyBorder="1" applyAlignment="1">
      <alignment vertical="center" shrinkToFit="1"/>
    </xf>
    <xf numFmtId="0" fontId="87" fillId="0" borderId="125" xfId="70" applyFont="1" applyBorder="1" applyAlignment="1">
      <alignment vertical="center" shrinkToFit="1"/>
    </xf>
    <xf numFmtId="0" fontId="87" fillId="0" borderId="49" xfId="70" applyFont="1" applyBorder="1" applyAlignment="1">
      <alignment vertical="center" shrinkToFit="1"/>
    </xf>
    <xf numFmtId="0" fontId="87" fillId="0" borderId="39" xfId="70" applyFont="1" applyBorder="1" applyAlignment="1">
      <alignment vertical="center" shrinkToFit="1"/>
    </xf>
    <xf numFmtId="0" fontId="87" fillId="0" borderId="98" xfId="70" applyFont="1" applyBorder="1" applyAlignment="1">
      <alignment vertical="center" shrinkToFit="1"/>
    </xf>
    <xf numFmtId="0" fontId="87" fillId="0" borderId="16" xfId="70" applyFont="1" applyBorder="1" applyAlignment="1">
      <alignment vertical="center" shrinkToFit="1"/>
    </xf>
    <xf numFmtId="0" fontId="99" fillId="46" borderId="0" xfId="72" applyFont="1" applyFill="1" applyAlignment="1">
      <alignment vertical="center" wrapText="1"/>
    </xf>
    <xf numFmtId="0" fontId="99" fillId="46" borderId="0" xfId="72" applyFont="1" applyFill="1">
      <alignment vertical="center"/>
    </xf>
    <xf numFmtId="0" fontId="99" fillId="46" borderId="0" xfId="72" applyFont="1" applyFill="1" applyAlignment="1">
      <alignment vertical="top" wrapText="1"/>
    </xf>
    <xf numFmtId="0" fontId="99" fillId="0" borderId="0" xfId="72" applyFont="1" applyAlignment="1">
      <alignment vertical="top" wrapText="1"/>
    </xf>
    <xf numFmtId="0" fontId="27" fillId="46" borderId="0" xfId="70" applyFont="1" applyFill="1">
      <alignment vertical="center"/>
    </xf>
    <xf numFmtId="0" fontId="27" fillId="46" borderId="0" xfId="72" applyFont="1" applyFill="1">
      <alignment vertical="center"/>
    </xf>
    <xf numFmtId="0" fontId="27" fillId="46" borderId="0" xfId="72" applyFont="1" applyFill="1" applyAlignment="1">
      <alignment vertical="center" wrapText="1"/>
    </xf>
    <xf numFmtId="0" fontId="8" fillId="0" borderId="25" xfId="70" applyFont="1" applyBorder="1" applyAlignment="1">
      <alignment horizontal="center" vertical="center" shrinkToFit="1"/>
    </xf>
    <xf numFmtId="0" fontId="99" fillId="46" borderId="0" xfId="72" applyFont="1" applyFill="1" applyAlignment="1">
      <alignment horizontal="left" vertical="center" wrapText="1"/>
    </xf>
    <xf numFmtId="0" fontId="99" fillId="46" borderId="0" xfId="72" applyFont="1" applyFill="1" applyAlignment="1">
      <alignment horizontal="left" vertical="top" wrapText="1"/>
    </xf>
    <xf numFmtId="0" fontId="27" fillId="46" borderId="0" xfId="72" applyFont="1" applyFill="1" applyAlignment="1">
      <alignment horizontal="left" vertical="center" wrapText="1"/>
    </xf>
    <xf numFmtId="0" fontId="6" fillId="0" borderId="19" xfId="70" applyFont="1" applyBorder="1" applyAlignment="1">
      <alignment horizontal="center" vertical="center"/>
    </xf>
    <xf numFmtId="0" fontId="6" fillId="0" borderId="9" xfId="70" applyFont="1" applyBorder="1" applyAlignment="1">
      <alignment horizontal="center" vertical="center"/>
    </xf>
    <xf numFmtId="0" fontId="10" fillId="45" borderId="19" xfId="70" applyFont="1" applyFill="1" applyBorder="1" applyAlignment="1">
      <alignment horizontal="center" vertical="center" shrinkToFit="1"/>
    </xf>
    <xf numFmtId="0" fontId="10" fillId="45" borderId="9" xfId="70" applyFont="1" applyFill="1" applyBorder="1" applyAlignment="1">
      <alignment horizontal="center" vertical="center" shrinkToFit="1"/>
    </xf>
    <xf numFmtId="0" fontId="6" fillId="0" borderId="8" xfId="70" applyFont="1" applyBorder="1" applyAlignment="1">
      <alignment horizontal="center" vertical="center"/>
    </xf>
    <xf numFmtId="0" fontId="6" fillId="45" borderId="9" xfId="70" applyFont="1" applyFill="1" applyBorder="1" applyAlignment="1">
      <alignment horizontal="center" vertical="center" shrinkToFit="1"/>
    </xf>
    <xf numFmtId="0" fontId="6" fillId="45" borderId="8" xfId="70" applyFont="1" applyFill="1" applyBorder="1" applyAlignment="1">
      <alignment horizontal="center" vertical="center" shrinkToFit="1"/>
    </xf>
    <xf numFmtId="0" fontId="5" fillId="45" borderId="84" xfId="70" applyFont="1" applyFill="1" applyBorder="1" applyAlignment="1">
      <alignment horizontal="center" vertical="center" shrinkToFit="1"/>
    </xf>
    <xf numFmtId="0" fontId="5" fillId="45" borderId="1" xfId="70" applyFont="1" applyFill="1" applyBorder="1" applyAlignment="1">
      <alignment horizontal="center" vertical="center" shrinkToFit="1"/>
    </xf>
    <xf numFmtId="0" fontId="5" fillId="45" borderId="83" xfId="70" applyFont="1" applyFill="1" applyBorder="1" applyAlignment="1">
      <alignment horizontal="center" vertical="center" shrinkToFit="1"/>
    </xf>
    <xf numFmtId="0" fontId="5" fillId="45" borderId="84" xfId="70" applyFont="1" applyFill="1" applyBorder="1" applyAlignment="1">
      <alignment horizontal="center" vertical="center" wrapText="1" shrinkToFit="1"/>
    </xf>
    <xf numFmtId="0" fontId="5" fillId="45" borderId="1" xfId="70" applyFont="1" applyFill="1" applyBorder="1" applyAlignment="1">
      <alignment horizontal="center" vertical="center" wrapText="1" shrinkToFit="1"/>
    </xf>
    <xf numFmtId="0" fontId="5" fillId="45" borderId="83" xfId="70" applyFont="1" applyFill="1" applyBorder="1" applyAlignment="1">
      <alignment horizontal="center" vertical="center" wrapText="1" shrinkToFit="1"/>
    </xf>
    <xf numFmtId="0" fontId="5" fillId="45" borderId="28" xfId="70" applyFont="1" applyFill="1" applyBorder="1" applyAlignment="1">
      <alignment horizontal="center" vertical="center" shrinkToFit="1"/>
    </xf>
    <xf numFmtId="0" fontId="5" fillId="45" borderId="9" xfId="70" applyFont="1" applyFill="1" applyBorder="1" applyAlignment="1">
      <alignment horizontal="center" vertical="center" shrinkToFit="1"/>
    </xf>
    <xf numFmtId="0" fontId="5" fillId="45" borderId="29" xfId="70" applyFont="1" applyFill="1" applyBorder="1" applyAlignment="1">
      <alignment horizontal="center" vertical="center" shrinkToFit="1"/>
    </xf>
    <xf numFmtId="0" fontId="94" fillId="0" borderId="42" xfId="70" applyFont="1" applyBorder="1" applyAlignment="1">
      <alignment vertical="center" shrinkToFit="1"/>
    </xf>
    <xf numFmtId="0" fontId="94" fillId="0" borderId="13" xfId="70" applyFont="1" applyBorder="1" applyAlignment="1">
      <alignment vertical="center" shrinkToFit="1"/>
    </xf>
    <xf numFmtId="0" fontId="94" fillId="0" borderId="3" xfId="70" applyFont="1" applyBorder="1" applyAlignment="1">
      <alignment vertical="center" shrinkToFit="1"/>
    </xf>
    <xf numFmtId="0" fontId="94" fillId="0" borderId="42" xfId="70" applyFont="1" applyBorder="1" applyAlignment="1">
      <alignment vertical="center" wrapText="1" shrinkToFit="1"/>
    </xf>
    <xf numFmtId="0" fontId="94" fillId="0" borderId="13" xfId="70" applyFont="1" applyBorder="1" applyAlignment="1">
      <alignment vertical="center" wrapText="1" shrinkToFit="1"/>
    </xf>
    <xf numFmtId="0" fontId="94" fillId="0" borderId="3" xfId="70" applyFont="1" applyBorder="1" applyAlignment="1">
      <alignment vertical="center" wrapText="1" shrinkToFit="1"/>
    </xf>
    <xf numFmtId="0" fontId="7" fillId="0" borderId="142" xfId="70" applyFont="1" applyBorder="1" applyAlignment="1">
      <alignment horizontal="center" vertical="center" wrapText="1" shrinkToFit="1"/>
    </xf>
    <xf numFmtId="0" fontId="7" fillId="0" borderId="88" xfId="70" applyFont="1" applyBorder="1" applyAlignment="1">
      <alignment horizontal="center" vertical="center" wrapText="1" shrinkToFit="1"/>
    </xf>
    <xf numFmtId="0" fontId="7" fillId="0" borderId="83" xfId="70" applyFont="1" applyBorder="1" applyAlignment="1">
      <alignment horizontal="center" vertical="center" wrapText="1" shrinkToFit="1"/>
    </xf>
    <xf numFmtId="0" fontId="7" fillId="0" borderId="36" xfId="70" applyFont="1" applyBorder="1" applyAlignment="1">
      <alignment horizontal="center" vertical="center" wrapText="1" shrinkToFit="1"/>
    </xf>
    <xf numFmtId="0" fontId="94" fillId="0" borderId="84" xfId="70" applyFont="1" applyBorder="1" applyAlignment="1">
      <alignment horizontal="left" vertical="center" wrapText="1" shrinkToFit="1"/>
    </xf>
    <xf numFmtId="0" fontId="94" fillId="0" borderId="1" xfId="70" applyFont="1" applyBorder="1" applyAlignment="1">
      <alignment horizontal="left" vertical="center" wrapText="1" shrinkToFit="1"/>
    </xf>
    <xf numFmtId="0" fontId="94" fillId="0" borderId="83" xfId="70" applyFont="1" applyBorder="1" applyAlignment="1">
      <alignment horizontal="left" vertical="center" wrapText="1" shrinkToFit="1"/>
    </xf>
    <xf numFmtId="0" fontId="94" fillId="0" borderId="35" xfId="70" applyFont="1" applyBorder="1" applyAlignment="1">
      <alignment horizontal="left" vertical="center" wrapText="1" shrinkToFit="1"/>
    </xf>
    <xf numFmtId="0" fontId="94" fillId="0" borderId="0" xfId="70" applyFont="1" applyAlignment="1">
      <alignment horizontal="left" vertical="center" wrapText="1" shrinkToFit="1"/>
    </xf>
    <xf numFmtId="0" fontId="94" fillId="0" borderId="36" xfId="70" applyFont="1" applyBorder="1" applyAlignment="1">
      <alignment horizontal="left" vertical="center" wrapText="1" shrinkToFit="1"/>
    </xf>
    <xf numFmtId="0" fontId="94" fillId="0" borderId="37" xfId="70" applyFont="1" applyBorder="1" applyAlignment="1">
      <alignment horizontal="left" vertical="center" wrapText="1" shrinkToFit="1"/>
    </xf>
    <xf numFmtId="0" fontId="94" fillId="0" borderId="11" xfId="70" applyFont="1" applyBorder="1" applyAlignment="1">
      <alignment horizontal="left" vertical="center" wrapText="1" shrinkToFit="1"/>
    </xf>
    <xf numFmtId="0" fontId="94" fillId="0" borderId="38" xfId="70" applyFont="1" applyBorder="1" applyAlignment="1">
      <alignment horizontal="left" vertical="center" wrapText="1" shrinkToFit="1"/>
    </xf>
    <xf numFmtId="0" fontId="94" fillId="0" borderId="143" xfId="70" applyFont="1" applyBorder="1" applyAlignment="1">
      <alignment vertical="center" shrinkToFit="1"/>
    </xf>
    <xf numFmtId="0" fontId="94" fillId="0" borderId="125" xfId="70" applyFont="1" applyBorder="1" applyAlignment="1">
      <alignment vertical="center" shrinkToFit="1"/>
    </xf>
    <xf numFmtId="0" fontId="94" fillId="0" borderId="49" xfId="70" applyFont="1" applyBorder="1" applyAlignment="1">
      <alignment vertical="center" shrinkToFit="1"/>
    </xf>
    <xf numFmtId="0" fontId="87" fillId="0" borderId="89" xfId="70" applyFont="1" applyBorder="1" applyAlignment="1">
      <alignment horizontal="left" vertical="center" shrinkToFit="1"/>
    </xf>
    <xf numFmtId="0" fontId="94" fillId="0" borderId="199" xfId="70" applyFont="1" applyBorder="1" applyAlignment="1">
      <alignment vertical="center" shrinkToFit="1"/>
    </xf>
    <xf numFmtId="0" fontId="94" fillId="0" borderId="195" xfId="70" applyFont="1" applyBorder="1" applyAlignment="1">
      <alignment vertical="center" shrinkToFit="1"/>
    </xf>
    <xf numFmtId="0" fontId="94" fillId="0" borderId="200" xfId="70" applyFont="1" applyBorder="1" applyAlignment="1">
      <alignment vertical="center" shrinkToFit="1"/>
    </xf>
    <xf numFmtId="0" fontId="87" fillId="0" borderId="60" xfId="70" applyFont="1" applyBorder="1" applyAlignment="1">
      <alignment horizontal="left" vertical="center" shrinkToFit="1"/>
    </xf>
    <xf numFmtId="0" fontId="94" fillId="0" borderId="198" xfId="70" applyFont="1" applyBorder="1" applyAlignment="1">
      <alignment vertical="center" shrinkToFit="1"/>
    </xf>
    <xf numFmtId="0" fontId="94" fillId="0" borderId="94" xfId="70" applyFont="1" applyBorder="1" applyAlignment="1">
      <alignment vertical="center" shrinkToFit="1"/>
    </xf>
    <xf numFmtId="0" fontId="94" fillId="0" borderId="63" xfId="70" applyFont="1" applyBorder="1" applyAlignment="1">
      <alignment vertical="center" shrinkToFit="1"/>
    </xf>
    <xf numFmtId="0" fontId="7" fillId="0" borderId="89" xfId="70" applyFont="1" applyBorder="1" applyAlignment="1">
      <alignment horizontal="center" vertical="center" wrapText="1" shrinkToFit="1"/>
    </xf>
    <xf numFmtId="0" fontId="94" fillId="0" borderId="37" xfId="70" applyFont="1" applyBorder="1" applyAlignment="1">
      <alignment vertical="center" wrapText="1" shrinkToFit="1"/>
    </xf>
    <xf numFmtId="0" fontId="94" fillId="0" borderId="11" xfId="70" applyFont="1" applyBorder="1" applyAlignment="1">
      <alignment vertical="center" wrapText="1" shrinkToFit="1"/>
    </xf>
    <xf numFmtId="0" fontId="94" fillId="0" borderId="38" xfId="70" applyFont="1" applyBorder="1" applyAlignment="1">
      <alignment vertical="center" wrapText="1" shrinkToFit="1"/>
    </xf>
    <xf numFmtId="0" fontId="27" fillId="0" borderId="77" xfId="0" applyFont="1" applyBorder="1" applyAlignment="1">
      <alignment horizontal="center" vertical="center"/>
    </xf>
    <xf numFmtId="0" fontId="27" fillId="0" borderId="98" xfId="0" applyFont="1" applyBorder="1" applyAlignment="1">
      <alignment horizontal="center" vertical="center"/>
    </xf>
    <xf numFmtId="0" fontId="27" fillId="0" borderId="58" xfId="0" applyFont="1" applyBorder="1" applyAlignment="1">
      <alignment horizontal="center" vertical="center"/>
    </xf>
    <xf numFmtId="0" fontId="7" fillId="0" borderId="77" xfId="70" applyFont="1" applyBorder="1" applyAlignment="1" applyProtection="1">
      <alignment vertical="center" shrinkToFit="1"/>
      <protection locked="0"/>
    </xf>
    <xf numFmtId="0" fontId="7" fillId="0" borderId="98" xfId="70" applyFont="1" applyBorder="1" applyAlignment="1" applyProtection="1">
      <alignment vertical="center" shrinkToFit="1"/>
      <protection locked="0"/>
    </xf>
    <xf numFmtId="0" fontId="7" fillId="0" borderId="58" xfId="70" applyFont="1" applyBorder="1" applyAlignment="1" applyProtection="1">
      <alignment vertical="center" shrinkToFit="1"/>
      <protection locked="0"/>
    </xf>
    <xf numFmtId="0" fontId="5" fillId="45" borderId="28" xfId="70" applyFont="1" applyFill="1" applyBorder="1" applyAlignment="1">
      <alignment horizontal="center" vertical="center" wrapText="1" shrinkToFit="1"/>
    </xf>
    <xf numFmtId="0" fontId="5" fillId="45" borderId="9" xfId="70" applyFont="1" applyFill="1" applyBorder="1" applyAlignment="1">
      <alignment horizontal="center" vertical="center" wrapText="1" shrinkToFit="1"/>
    </xf>
    <xf numFmtId="0" fontId="5" fillId="45" borderId="29" xfId="70" applyFont="1" applyFill="1" applyBorder="1" applyAlignment="1">
      <alignment horizontal="center" vertical="center" wrapText="1" shrinkToFit="1"/>
    </xf>
    <xf numFmtId="0" fontId="87" fillId="0" borderId="51" xfId="70" applyFont="1" applyBorder="1" applyAlignment="1">
      <alignment horizontal="left" vertical="center" shrinkToFit="1"/>
    </xf>
    <xf numFmtId="0" fontId="94" fillId="0" borderId="37" xfId="70" applyFont="1" applyBorder="1" applyAlignment="1">
      <alignment vertical="center" shrinkToFit="1"/>
    </xf>
    <xf numFmtId="0" fontId="94" fillId="0" borderId="11" xfId="70" applyFont="1" applyBorder="1" applyAlignment="1">
      <alignment vertical="center" shrinkToFit="1"/>
    </xf>
    <xf numFmtId="0" fontId="94" fillId="0" borderId="38" xfId="70" applyFont="1" applyBorder="1" applyAlignment="1">
      <alignment vertical="center" shrinkToFit="1"/>
    </xf>
    <xf numFmtId="0" fontId="87" fillId="0" borderId="4" xfId="70" applyFont="1" applyBorder="1" applyAlignment="1">
      <alignment horizontal="left" vertical="center" shrinkToFit="1"/>
    </xf>
    <xf numFmtId="0" fontId="7" fillId="0" borderId="140" xfId="70" applyFont="1" applyBorder="1" applyAlignment="1">
      <alignment horizontal="center" vertical="center" wrapText="1" shrinkToFit="1"/>
    </xf>
    <xf numFmtId="0" fontId="94" fillId="0" borderId="143" xfId="70" applyFont="1" applyBorder="1" applyAlignment="1">
      <alignment vertical="center" wrapText="1" shrinkToFit="1"/>
    </xf>
    <xf numFmtId="0" fontId="94" fillId="0" borderId="125" xfId="70" applyFont="1" applyBorder="1" applyAlignment="1">
      <alignment vertical="center" wrapText="1" shrinkToFit="1"/>
    </xf>
    <xf numFmtId="0" fontId="94" fillId="0" borderId="49" xfId="70" applyFont="1" applyBorder="1" applyAlignment="1">
      <alignment vertical="center" wrapText="1" shrinkToFit="1"/>
    </xf>
    <xf numFmtId="0" fontId="7" fillId="0" borderId="142" xfId="70" applyFont="1" applyBorder="1" applyAlignment="1">
      <alignment horizontal="center" vertical="center" shrinkToFit="1"/>
    </xf>
    <xf numFmtId="0" fontId="7" fillId="0" borderId="88" xfId="70" applyFont="1" applyBorder="1" applyAlignment="1">
      <alignment horizontal="center" vertical="center" shrinkToFit="1"/>
    </xf>
    <xf numFmtId="0" fontId="87" fillId="0" borderId="164" xfId="70" applyFont="1" applyBorder="1" applyAlignment="1">
      <alignment horizontal="center" vertical="center" wrapText="1" shrinkToFit="1"/>
    </xf>
    <xf numFmtId="0" fontId="87" fillId="0" borderId="165" xfId="70" applyFont="1" applyBorder="1" applyAlignment="1">
      <alignment horizontal="center" vertical="center" wrapText="1" shrinkToFit="1"/>
    </xf>
    <xf numFmtId="0" fontId="87" fillId="0" borderId="166" xfId="70" applyFont="1" applyBorder="1" applyAlignment="1">
      <alignment horizontal="center" vertical="center" wrapText="1" shrinkToFit="1"/>
    </xf>
    <xf numFmtId="0" fontId="87" fillId="0" borderId="155" xfId="70" applyFont="1" applyBorder="1" applyAlignment="1">
      <alignment horizontal="center" vertical="center" wrapText="1" shrinkToFit="1"/>
    </xf>
    <xf numFmtId="0" fontId="87" fillId="0" borderId="156" xfId="70" applyFont="1" applyBorder="1" applyAlignment="1">
      <alignment horizontal="center" vertical="center" wrapText="1" shrinkToFit="1"/>
    </xf>
    <xf numFmtId="0" fontId="87" fillId="0" borderId="157" xfId="70" applyFont="1" applyBorder="1" applyAlignment="1">
      <alignment horizontal="center" vertical="center" wrapText="1" shrinkToFit="1"/>
    </xf>
    <xf numFmtId="0" fontId="87" fillId="0" borderId="158" xfId="70" applyFont="1" applyBorder="1" applyAlignment="1">
      <alignment horizontal="center" vertical="center" wrapText="1" shrinkToFit="1"/>
    </xf>
    <xf numFmtId="0" fontId="87" fillId="0" borderId="159" xfId="70" applyFont="1" applyBorder="1" applyAlignment="1">
      <alignment horizontal="center" vertical="center" wrapText="1" shrinkToFit="1"/>
    </xf>
    <xf numFmtId="0" fontId="87" fillId="0" borderId="160" xfId="70" applyFont="1" applyBorder="1" applyAlignment="1">
      <alignment horizontal="center" vertical="center" wrapText="1" shrinkToFit="1"/>
    </xf>
    <xf numFmtId="0" fontId="87" fillId="0" borderId="143" xfId="70" applyFont="1" applyBorder="1" applyAlignment="1">
      <alignment vertical="center" wrapText="1" shrinkToFit="1"/>
    </xf>
    <xf numFmtId="0" fontId="87" fillId="0" borderId="125" xfId="70" applyFont="1" applyBorder="1" applyAlignment="1">
      <alignment vertical="center" wrapText="1" shrinkToFit="1"/>
    </xf>
    <xf numFmtId="0" fontId="87" fillId="0" borderId="49" xfId="70" applyFont="1" applyBorder="1" applyAlignment="1">
      <alignment vertical="center" wrapText="1" shrinkToFit="1"/>
    </xf>
    <xf numFmtId="0" fontId="94" fillId="0" borderId="84" xfId="70" applyFont="1" applyBorder="1" applyAlignment="1">
      <alignment vertical="center" wrapText="1" shrinkToFit="1"/>
    </xf>
    <xf numFmtId="0" fontId="94" fillId="0" borderId="1" xfId="70" applyFont="1" applyBorder="1" applyAlignment="1">
      <alignment vertical="center" wrapText="1" shrinkToFit="1"/>
    </xf>
    <xf numFmtId="0" fontId="94" fillId="0" borderId="83" xfId="70" applyFont="1" applyBorder="1" applyAlignment="1">
      <alignment vertical="center" wrapText="1" shrinkToFit="1"/>
    </xf>
    <xf numFmtId="0" fontId="94" fillId="0" borderId="35" xfId="70" applyFont="1" applyBorder="1" applyAlignment="1">
      <alignment vertical="center" wrapText="1" shrinkToFit="1"/>
    </xf>
    <xf numFmtId="0" fontId="94" fillId="0" borderId="0" xfId="70" applyFont="1" applyAlignment="1">
      <alignment vertical="center" wrapText="1" shrinkToFit="1"/>
    </xf>
    <xf numFmtId="0" fontId="94" fillId="0" borderId="36" xfId="70" applyFont="1" applyBorder="1" applyAlignment="1">
      <alignment vertical="center" wrapText="1" shrinkToFit="1"/>
    </xf>
    <xf numFmtId="0" fontId="5" fillId="0" borderId="77" xfId="70" applyFont="1" applyBorder="1" applyAlignment="1" applyProtection="1">
      <alignment vertical="center" shrinkToFit="1"/>
      <protection locked="0"/>
    </xf>
    <xf numFmtId="0" fontId="5" fillId="0" borderId="98" xfId="70" applyFont="1" applyBorder="1" applyAlignment="1" applyProtection="1">
      <alignment vertical="center" shrinkToFit="1"/>
      <protection locked="0"/>
    </xf>
    <xf numFmtId="0" fontId="5" fillId="0" borderId="58" xfId="70" applyFont="1" applyBorder="1" applyAlignment="1" applyProtection="1">
      <alignment vertical="center" shrinkToFit="1"/>
      <protection locked="0"/>
    </xf>
    <xf numFmtId="0" fontId="27" fillId="46" borderId="0" xfId="72" applyFont="1" applyFill="1" applyAlignment="1">
      <alignment horizontal="left" vertical="center"/>
    </xf>
    <xf numFmtId="0" fontId="99" fillId="0" borderId="0" xfId="72" applyFont="1" applyAlignment="1">
      <alignment horizontal="left" vertical="center"/>
    </xf>
    <xf numFmtId="0" fontId="7" fillId="0" borderId="25" xfId="70" applyFont="1" applyBorder="1" applyAlignment="1">
      <alignment horizontal="center" vertical="center" shrinkToFit="1"/>
    </xf>
    <xf numFmtId="0" fontId="94" fillId="0" borderId="155" xfId="70" applyFont="1" applyBorder="1" applyAlignment="1">
      <alignment horizontal="center" vertical="center" wrapText="1" shrinkToFit="1"/>
    </xf>
    <xf numFmtId="0" fontId="94" fillId="0" borderId="156" xfId="70" applyFont="1" applyBorder="1" applyAlignment="1">
      <alignment horizontal="center" vertical="center" wrapText="1" shrinkToFit="1"/>
    </xf>
    <xf numFmtId="0" fontId="94" fillId="0" borderId="157" xfId="70" applyFont="1" applyBorder="1" applyAlignment="1">
      <alignment horizontal="center" vertical="center" wrapText="1" shrinkToFit="1"/>
    </xf>
    <xf numFmtId="0" fontId="94" fillId="0" borderId="212" xfId="70" applyFont="1" applyBorder="1" applyAlignment="1">
      <alignment horizontal="center" vertical="center" wrapText="1" shrinkToFit="1"/>
    </xf>
    <xf numFmtId="0" fontId="94" fillId="0" borderId="213" xfId="70" applyFont="1" applyBorder="1" applyAlignment="1">
      <alignment horizontal="center" vertical="center" wrapText="1" shrinkToFit="1"/>
    </xf>
    <xf numFmtId="0" fontId="94" fillId="0" borderId="214" xfId="70" applyFont="1" applyBorder="1" applyAlignment="1">
      <alignment horizontal="center" vertical="center" wrapText="1" shrinkToFit="1"/>
    </xf>
    <xf numFmtId="0" fontId="99" fillId="0" borderId="0" xfId="72" applyFont="1" applyAlignment="1">
      <alignment horizontal="left" vertical="top" wrapText="1"/>
    </xf>
    <xf numFmtId="0" fontId="5" fillId="45" borderId="20" xfId="70" applyFont="1" applyFill="1" applyBorder="1" applyAlignment="1">
      <alignment horizontal="center" vertical="center" shrinkToFit="1"/>
    </xf>
    <xf numFmtId="0" fontId="5" fillId="45" borderId="22" xfId="70" applyFont="1" applyFill="1" applyBorder="1" applyAlignment="1">
      <alignment horizontal="center" vertical="center" shrinkToFit="1"/>
    </xf>
    <xf numFmtId="0" fontId="5" fillId="45" borderId="7" xfId="70" applyFont="1" applyFill="1" applyBorder="1" applyAlignment="1">
      <alignment horizontal="center" vertical="center" shrinkToFit="1"/>
    </xf>
    <xf numFmtId="0" fontId="5" fillId="0" borderId="80" xfId="70" applyFont="1" applyBorder="1" applyAlignment="1">
      <alignment horizontal="center" vertical="center" textRotation="255" shrinkToFit="1"/>
    </xf>
    <xf numFmtId="0" fontId="5" fillId="0" borderId="154" xfId="70" applyFont="1" applyBorder="1" applyAlignment="1">
      <alignment horizontal="center" vertical="center" textRotation="255" shrinkToFit="1"/>
    </xf>
    <xf numFmtId="0" fontId="5" fillId="0" borderId="81" xfId="70" applyFont="1" applyBorder="1" applyAlignment="1">
      <alignment horizontal="center" vertical="center" textRotation="255" shrinkToFit="1"/>
    </xf>
    <xf numFmtId="0" fontId="5" fillId="0" borderId="46" xfId="72" applyFont="1" applyBorder="1" applyAlignment="1">
      <alignment horizontal="center" vertical="center" shrinkToFit="1"/>
    </xf>
    <xf numFmtId="0" fontId="5" fillId="0" borderId="6" xfId="72" applyFont="1" applyBorder="1" applyAlignment="1">
      <alignment horizontal="center" vertical="center" shrinkToFit="1"/>
    </xf>
    <xf numFmtId="0" fontId="5" fillId="0" borderId="56" xfId="72" applyFont="1" applyBorder="1" applyAlignment="1">
      <alignment horizontal="center" vertical="center" shrinkToFit="1"/>
    </xf>
    <xf numFmtId="0" fontId="87" fillId="0" borderId="47" xfId="70" applyFont="1" applyBorder="1" applyAlignment="1">
      <alignment horizontal="left" vertical="center" shrinkToFit="1"/>
    </xf>
    <xf numFmtId="0" fontId="94" fillId="0" borderId="47" xfId="70" applyFont="1" applyBorder="1" applyAlignment="1">
      <alignment vertical="center" wrapText="1" shrinkToFit="1"/>
    </xf>
    <xf numFmtId="0" fontId="94" fillId="0" borderId="47" xfId="70" applyFont="1" applyBorder="1" applyAlignment="1">
      <alignment vertical="center" shrinkToFit="1"/>
    </xf>
    <xf numFmtId="0" fontId="94" fillId="0" borderId="4" xfId="70" applyFont="1" applyBorder="1" applyAlignment="1">
      <alignment vertical="center" shrinkToFit="1"/>
    </xf>
    <xf numFmtId="0" fontId="94" fillId="0" borderId="4" xfId="70" applyFont="1" applyBorder="1" applyAlignment="1">
      <alignment vertical="center" wrapText="1" shrinkToFit="1"/>
    </xf>
    <xf numFmtId="0" fontId="12" fillId="0" borderId="0" xfId="70" applyFont="1" applyAlignment="1">
      <alignment horizontal="center" vertical="center"/>
    </xf>
    <xf numFmtId="0" fontId="6" fillId="0" borderId="7" xfId="70" applyFont="1" applyBorder="1" applyAlignment="1">
      <alignment horizontal="center" vertical="center"/>
    </xf>
    <xf numFmtId="0" fontId="10" fillId="45" borderId="7" xfId="70" applyFont="1" applyFill="1" applyBorder="1" applyAlignment="1">
      <alignment horizontal="center" vertical="center" shrinkToFit="1"/>
    </xf>
    <xf numFmtId="0" fontId="6" fillId="45" borderId="7" xfId="70" applyFont="1" applyFill="1" applyBorder="1" applyAlignment="1">
      <alignment horizontal="center" vertical="center" shrinkToFit="1"/>
    </xf>
    <xf numFmtId="0" fontId="87" fillId="0" borderId="57" xfId="70" applyFont="1" applyBorder="1" applyAlignment="1">
      <alignment horizontal="left" vertical="center" shrinkToFit="1"/>
    </xf>
    <xf numFmtId="0" fontId="94" fillId="0" borderId="57" xfId="70" applyFont="1" applyBorder="1" applyAlignment="1">
      <alignment vertical="center" wrapText="1" shrinkToFit="1"/>
    </xf>
    <xf numFmtId="0" fontId="0" fillId="0" borderId="0" xfId="0" applyAlignment="1">
      <alignment horizontal="left" vertical="center" wrapText="1"/>
    </xf>
    <xf numFmtId="0" fontId="6" fillId="0" borderId="19" xfId="70" applyFont="1" applyBorder="1" applyAlignment="1">
      <alignment horizontal="center" vertical="center" wrapText="1" shrinkToFit="1"/>
    </xf>
    <xf numFmtId="0" fontId="10" fillId="45" borderId="8" xfId="70" applyFont="1" applyFill="1" applyBorder="1" applyAlignment="1">
      <alignment horizontal="center" vertical="center" shrinkToFit="1"/>
    </xf>
    <xf numFmtId="0" fontId="5" fillId="45" borderId="21" xfId="70" applyFont="1" applyFill="1" applyBorder="1" applyAlignment="1">
      <alignment horizontal="center" vertical="center" wrapText="1" shrinkToFit="1"/>
    </xf>
    <xf numFmtId="0" fontId="5" fillId="45" borderId="21" xfId="70" applyFont="1" applyFill="1" applyBorder="1" applyAlignment="1">
      <alignment horizontal="center" vertical="center" shrinkToFit="1"/>
    </xf>
    <xf numFmtId="0" fontId="94" fillId="0" borderId="140" xfId="70" applyFont="1" applyBorder="1" applyAlignment="1">
      <alignment vertical="center" wrapText="1" shrinkToFit="1"/>
    </xf>
    <xf numFmtId="0" fontId="94" fillId="0" borderId="89" xfId="70" applyFont="1" applyBorder="1" applyAlignment="1">
      <alignment vertical="center" wrapText="1" shrinkToFit="1"/>
    </xf>
    <xf numFmtId="0" fontId="94" fillId="0" borderId="83" xfId="70" applyFont="1" applyBorder="1" applyAlignment="1">
      <alignment horizontal="left" vertical="center" shrinkToFit="1"/>
    </xf>
    <xf numFmtId="0" fontId="94" fillId="0" borderId="35" xfId="70" applyFont="1" applyBorder="1" applyAlignment="1">
      <alignment horizontal="left" vertical="center" shrinkToFit="1"/>
    </xf>
    <xf numFmtId="0" fontId="94" fillId="0" borderId="36" xfId="70" applyFont="1" applyBorder="1" applyAlignment="1">
      <alignment horizontal="left" vertical="center" shrinkToFit="1"/>
    </xf>
    <xf numFmtId="0" fontId="94" fillId="0" borderId="37" xfId="70" applyFont="1" applyBorder="1" applyAlignment="1">
      <alignment horizontal="left" vertical="center" shrinkToFit="1"/>
    </xf>
    <xf numFmtId="0" fontId="94" fillId="0" borderId="38" xfId="70" applyFont="1" applyBorder="1" applyAlignment="1">
      <alignment horizontal="left" vertical="center" shrinkToFit="1"/>
    </xf>
    <xf numFmtId="0" fontId="94" fillId="0" borderId="51" xfId="70" applyFont="1" applyBorder="1" applyAlignment="1">
      <alignment vertical="center" shrinkToFit="1"/>
    </xf>
    <xf numFmtId="0" fontId="87" fillId="0" borderId="43" xfId="70" applyFont="1" applyBorder="1" applyAlignment="1">
      <alignment horizontal="left" vertical="center" shrinkToFit="1"/>
    </xf>
    <xf numFmtId="0" fontId="94" fillId="0" borderId="204" xfId="70" applyFont="1" applyBorder="1" applyAlignment="1">
      <alignment vertical="center" shrinkToFit="1"/>
    </xf>
    <xf numFmtId="0" fontId="94" fillId="0" borderId="4" xfId="73" applyFont="1" applyBorder="1" applyAlignment="1">
      <alignment vertical="center" shrinkToFit="1"/>
    </xf>
    <xf numFmtId="0" fontId="0" fillId="0" borderId="77" xfId="0" applyBorder="1" applyAlignment="1">
      <alignment horizontal="center" vertical="center"/>
    </xf>
    <xf numFmtId="0" fontId="0" fillId="0" borderId="58" xfId="0" applyBorder="1" applyAlignment="1">
      <alignment horizontal="center" vertical="center"/>
    </xf>
    <xf numFmtId="0" fontId="7" fillId="0" borderId="57" xfId="70" applyFont="1" applyBorder="1" applyAlignment="1" applyProtection="1">
      <alignment horizontal="left" vertical="center" shrinkToFit="1"/>
      <protection locked="0"/>
    </xf>
    <xf numFmtId="0" fontId="94" fillId="0" borderId="60" xfId="70" applyFont="1" applyBorder="1" applyAlignment="1">
      <alignment vertical="center" shrinkToFit="1"/>
    </xf>
    <xf numFmtId="0" fontId="94" fillId="0" borderId="202" xfId="70" applyFont="1" applyBorder="1" applyAlignment="1">
      <alignment vertical="center" shrinkToFit="1"/>
    </xf>
    <xf numFmtId="0" fontId="94" fillId="0" borderId="140" xfId="70" applyFont="1" applyBorder="1" applyAlignment="1">
      <alignment horizontal="left" vertical="center" wrapText="1" shrinkToFit="1"/>
    </xf>
    <xf numFmtId="0" fontId="94" fillId="0" borderId="89" xfId="70" applyFont="1" applyBorder="1" applyAlignment="1">
      <alignment horizontal="left" vertical="center" wrapText="1" shrinkToFit="1"/>
    </xf>
    <xf numFmtId="0" fontId="87" fillId="0" borderId="37" xfId="70" applyFont="1" applyBorder="1" applyAlignment="1">
      <alignment horizontal="left" vertical="center" shrinkToFit="1"/>
    </xf>
    <xf numFmtId="0" fontId="87" fillId="0" borderId="11" xfId="70" applyFont="1" applyBorder="1" applyAlignment="1">
      <alignment horizontal="left" vertical="center" shrinkToFit="1"/>
    </xf>
    <xf numFmtId="0" fontId="87" fillId="0" borderId="38" xfId="70" applyFont="1" applyBorder="1" applyAlignment="1">
      <alignment horizontal="left" vertical="center" shrinkToFit="1"/>
    </xf>
    <xf numFmtId="0" fontId="7" fillId="0" borderId="82" xfId="70" applyFont="1" applyBorder="1" applyAlignment="1">
      <alignment horizontal="center" vertical="center" shrinkToFit="1"/>
    </xf>
    <xf numFmtId="0" fontId="7" fillId="0" borderId="18" xfId="70" applyFont="1" applyBorder="1" applyAlignment="1">
      <alignment horizontal="center" vertical="center" shrinkToFit="1"/>
    </xf>
    <xf numFmtId="0" fontId="7" fillId="0" borderId="140" xfId="72" applyFont="1" applyBorder="1" applyAlignment="1">
      <alignment horizontal="center" vertical="center" wrapText="1" shrinkToFit="1"/>
    </xf>
    <xf numFmtId="0" fontId="7" fillId="0" borderId="89" xfId="72" applyFont="1" applyBorder="1" applyAlignment="1">
      <alignment horizontal="center" vertical="center" wrapText="1" shrinkToFit="1"/>
    </xf>
    <xf numFmtId="0" fontId="94" fillId="0" borderId="84" xfId="70" applyFont="1" applyBorder="1" applyAlignment="1">
      <alignment horizontal="center" vertical="center" wrapText="1" shrinkToFit="1"/>
    </xf>
    <xf numFmtId="0" fontId="94" fillId="0" borderId="83" xfId="70" applyFont="1" applyBorder="1" applyAlignment="1">
      <alignment horizontal="center" vertical="center" wrapText="1" shrinkToFit="1"/>
    </xf>
    <xf numFmtId="0" fontId="94" fillId="0" borderId="35" xfId="70" applyFont="1" applyBorder="1" applyAlignment="1">
      <alignment horizontal="center" vertical="center" wrapText="1" shrinkToFit="1"/>
    </xf>
    <xf numFmtId="0" fontId="94" fillId="0" borderId="36" xfId="70" applyFont="1" applyBorder="1" applyAlignment="1">
      <alignment horizontal="center" vertical="center" wrapText="1" shrinkToFit="1"/>
    </xf>
    <xf numFmtId="0" fontId="94" fillId="0" borderId="42" xfId="70" applyFont="1" applyBorder="1" applyAlignment="1">
      <alignment horizontal="center" vertical="center" shrinkToFit="1"/>
    </xf>
    <xf numFmtId="0" fontId="94" fillId="0" borderId="13" xfId="70" applyFont="1" applyBorder="1" applyAlignment="1">
      <alignment horizontal="center" vertical="center" shrinkToFit="1"/>
    </xf>
    <xf numFmtId="0" fontId="94" fillId="0" borderId="3" xfId="70" applyFont="1" applyBorder="1" applyAlignment="1">
      <alignment horizontal="center" vertical="center" shrinkToFit="1"/>
    </xf>
    <xf numFmtId="0" fontId="5" fillId="0" borderId="142" xfId="70" applyFont="1" applyBorder="1" applyAlignment="1">
      <alignment horizontal="center" vertical="center" shrinkToFit="1"/>
    </xf>
    <xf numFmtId="0" fontId="5" fillId="0" borderId="88" xfId="70" applyFont="1" applyBorder="1" applyAlignment="1">
      <alignment horizontal="center" vertical="center" shrinkToFit="1"/>
    </xf>
    <xf numFmtId="0" fontId="87" fillId="0" borderId="164" xfId="70" applyFont="1" applyBorder="1" applyAlignment="1">
      <alignment horizontal="center" vertical="center" shrinkToFit="1"/>
    </xf>
    <xf numFmtId="0" fontId="87" fillId="0" borderId="166" xfId="70" applyFont="1" applyBorder="1" applyAlignment="1">
      <alignment horizontal="center" vertical="center" shrinkToFit="1"/>
    </xf>
    <xf numFmtId="0" fontId="87" fillId="0" borderId="155" xfId="70" applyFont="1" applyBorder="1" applyAlignment="1">
      <alignment horizontal="center" vertical="center" shrinkToFit="1"/>
    </xf>
    <xf numFmtId="0" fontId="87" fillId="0" borderId="157" xfId="70" applyFont="1" applyBorder="1" applyAlignment="1">
      <alignment horizontal="center" vertical="center" shrinkToFit="1"/>
    </xf>
    <xf numFmtId="0" fontId="87" fillId="0" borderId="158" xfId="70" applyFont="1" applyBorder="1" applyAlignment="1">
      <alignment horizontal="center" vertical="center" shrinkToFit="1"/>
    </xf>
    <xf numFmtId="0" fontId="87" fillId="0" borderId="160" xfId="70" applyFont="1" applyBorder="1" applyAlignment="1">
      <alignment horizontal="center" vertical="center" shrinkToFit="1"/>
    </xf>
    <xf numFmtId="0" fontId="94" fillId="0" borderId="140" xfId="70" applyFont="1" applyBorder="1" applyAlignment="1">
      <alignment vertical="center" shrinkToFit="1"/>
    </xf>
    <xf numFmtId="0" fontId="94" fillId="0" borderId="89" xfId="70" applyFont="1" applyBorder="1" applyAlignment="1">
      <alignment vertical="center" shrinkToFit="1"/>
    </xf>
    <xf numFmtId="0" fontId="94" fillId="0" borderId="43" xfId="70" applyFont="1" applyBorder="1" applyAlignment="1">
      <alignment vertical="center" shrinkToFit="1"/>
    </xf>
    <xf numFmtId="0" fontId="7" fillId="0" borderId="115" xfId="70" applyFont="1" applyBorder="1" applyAlignment="1" applyProtection="1">
      <alignment horizontal="left" vertical="center" shrinkToFit="1"/>
      <protection locked="0"/>
    </xf>
    <xf numFmtId="0" fontId="7" fillId="0" borderId="42" xfId="70" applyFont="1" applyBorder="1" applyAlignment="1">
      <alignment horizontal="center" vertical="center" shrinkToFit="1"/>
    </xf>
    <xf numFmtId="0" fontId="7" fillId="0" borderId="13" xfId="70" applyFont="1" applyBorder="1" applyAlignment="1">
      <alignment horizontal="center" vertical="center" shrinkToFit="1"/>
    </xf>
    <xf numFmtId="0" fontId="7" fillId="0" borderId="3" xfId="70" applyFont="1" applyBorder="1" applyAlignment="1">
      <alignment horizontal="center" vertical="center" shrinkToFit="1"/>
    </xf>
    <xf numFmtId="0" fontId="7" fillId="0" borderId="19" xfId="67" applyFont="1" applyBorder="1" applyAlignment="1">
      <alignment horizontal="center" vertical="center"/>
    </xf>
    <xf numFmtId="0" fontId="7" fillId="0" borderId="9" xfId="67" applyFont="1" applyBorder="1" applyAlignment="1">
      <alignment horizontal="center" vertical="center"/>
    </xf>
    <xf numFmtId="0" fontId="6" fillId="0" borderId="42" xfId="67" applyFont="1" applyBorder="1" applyAlignment="1" applyProtection="1">
      <alignment horizontal="center" vertical="center" shrinkToFit="1"/>
      <protection locked="0"/>
    </xf>
    <xf numFmtId="0" fontId="6" fillId="0" borderId="13" xfId="67" applyFont="1" applyBorder="1" applyAlignment="1" applyProtection="1">
      <alignment horizontal="center" vertical="center" shrinkToFit="1"/>
      <protection locked="0"/>
    </xf>
    <xf numFmtId="0" fontId="6" fillId="0" borderId="3" xfId="67" applyFont="1" applyBorder="1" applyAlignment="1" applyProtection="1">
      <alignment horizontal="center" vertical="center" shrinkToFit="1"/>
      <protection locked="0"/>
    </xf>
    <xf numFmtId="0" fontId="5" fillId="0" borderId="42"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33"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77" xfId="0" applyFont="1" applyBorder="1" applyAlignment="1">
      <alignment horizontal="center" vertical="center" wrapText="1" shrinkToFit="1"/>
    </xf>
    <xf numFmtId="0" fontId="5" fillId="0" borderId="98" xfId="0" applyFont="1" applyBorder="1" applyAlignment="1">
      <alignment horizontal="center" vertical="center" wrapText="1" shrinkToFit="1"/>
    </xf>
    <xf numFmtId="0" fontId="5" fillId="0" borderId="58" xfId="0" applyFont="1" applyBorder="1" applyAlignment="1">
      <alignment horizontal="center" vertical="center" wrapText="1" shrinkToFit="1"/>
    </xf>
    <xf numFmtId="0" fontId="6" fillId="0" borderId="85" xfId="65" applyFont="1" applyBorder="1" applyAlignment="1" applyProtection="1">
      <alignment horizontal="center" vertical="center" shrinkToFit="1"/>
      <protection locked="0"/>
    </xf>
    <xf numFmtId="0" fontId="6" fillId="0" borderId="11" xfId="65" applyFont="1" applyBorder="1" applyAlignment="1" applyProtection="1">
      <alignment horizontal="center" vertical="center" shrinkToFit="1"/>
      <protection locked="0"/>
    </xf>
    <xf numFmtId="0" fontId="8" fillId="0" borderId="143" xfId="65" applyFont="1" applyBorder="1" applyAlignment="1" applyProtection="1">
      <alignment horizontal="center" vertical="center" wrapText="1" shrinkToFit="1"/>
      <protection locked="0"/>
    </xf>
    <xf numFmtId="0" fontId="8" fillId="0" borderId="125" xfId="65" applyFont="1" applyBorder="1" applyAlignment="1" applyProtection="1">
      <alignment horizontal="center" vertical="center" wrapText="1" shrinkToFit="1"/>
      <protection locked="0"/>
    </xf>
    <xf numFmtId="0" fontId="8" fillId="0" borderId="49" xfId="65" applyFont="1" applyBorder="1" applyAlignment="1" applyProtection="1">
      <alignment horizontal="center" vertical="center" wrapText="1" shrinkToFit="1"/>
      <protection locked="0"/>
    </xf>
    <xf numFmtId="0" fontId="6" fillId="0" borderId="28" xfId="67" applyFont="1" applyBorder="1" applyAlignment="1" applyProtection="1">
      <alignment horizontal="center" vertical="center" shrinkToFit="1"/>
      <protection locked="0"/>
    </xf>
    <xf numFmtId="0" fontId="6" fillId="0" borderId="9" xfId="67" applyFont="1" applyBorder="1" applyAlignment="1" applyProtection="1">
      <alignment horizontal="center" vertical="center" shrinkToFit="1"/>
      <protection locked="0"/>
    </xf>
    <xf numFmtId="0" fontId="6" fillId="0" borderId="29" xfId="67" applyFont="1" applyBorder="1" applyAlignment="1" applyProtection="1">
      <alignment horizontal="center" vertical="center" shrinkToFit="1"/>
      <protection locked="0"/>
    </xf>
    <xf numFmtId="0" fontId="6" fillId="0" borderId="37" xfId="65" applyFont="1" applyBorder="1" applyAlignment="1" applyProtection="1">
      <alignment horizontal="center" vertical="center" shrinkToFit="1"/>
      <protection locked="0"/>
    </xf>
    <xf numFmtId="0" fontId="8" fillId="0" borderId="98" xfId="65" applyFont="1" applyBorder="1" applyAlignment="1" applyProtection="1">
      <alignment horizontal="center" vertical="center" shrinkToFit="1"/>
      <protection locked="0"/>
    </xf>
    <xf numFmtId="0" fontId="8" fillId="0" borderId="58" xfId="65" applyFont="1" applyBorder="1" applyAlignment="1" applyProtection="1">
      <alignment horizontal="center" vertical="center" shrinkToFit="1"/>
      <protection locked="0"/>
    </xf>
    <xf numFmtId="0" fontId="6" fillId="0" borderId="143" xfId="67" applyFont="1" applyBorder="1" applyAlignment="1" applyProtection="1">
      <alignment horizontal="center" vertical="center" shrinkToFit="1"/>
      <protection locked="0"/>
    </xf>
    <xf numFmtId="0" fontId="6" fillId="0" borderId="125" xfId="67" applyFont="1" applyBorder="1" applyAlignment="1" applyProtection="1">
      <alignment horizontal="center" vertical="center" shrinkToFit="1"/>
      <protection locked="0"/>
    </xf>
    <xf numFmtId="0" fontId="6" fillId="0" borderId="49" xfId="67" applyFont="1" applyBorder="1" applyAlignment="1" applyProtection="1">
      <alignment horizontal="center" vertical="center" shrinkToFit="1"/>
      <protection locked="0"/>
    </xf>
    <xf numFmtId="0" fontId="8" fillId="0" borderId="11" xfId="65" applyFont="1" applyBorder="1" applyAlignment="1" applyProtection="1">
      <alignment horizontal="center" vertical="center" shrinkToFit="1"/>
      <protection locked="0"/>
    </xf>
    <xf numFmtId="0" fontId="8" fillId="0" borderId="38" xfId="65" applyFont="1" applyBorder="1" applyAlignment="1" applyProtection="1">
      <alignment horizontal="center" vertical="center" shrinkToFit="1"/>
      <protection locked="0"/>
    </xf>
    <xf numFmtId="0" fontId="6" fillId="0" borderId="77" xfId="65" applyFont="1" applyBorder="1" applyAlignment="1" applyProtection="1">
      <alignment horizontal="center" vertical="center" shrinkToFit="1"/>
      <protection locked="0"/>
    </xf>
    <xf numFmtId="0" fontId="6" fillId="0" borderId="98" xfId="65" applyFont="1" applyBorder="1" applyAlignment="1" applyProtection="1">
      <alignment horizontal="center" vertical="center" shrinkToFit="1"/>
      <protection locked="0"/>
    </xf>
    <xf numFmtId="0" fontId="6" fillId="0" borderId="77" xfId="67" applyFont="1" applyBorder="1" applyAlignment="1" applyProtection="1">
      <alignment horizontal="center" vertical="center" shrinkToFit="1"/>
      <protection locked="0"/>
    </xf>
    <xf numFmtId="0" fontId="6" fillId="0" borderId="98" xfId="67" applyFont="1" applyBorder="1" applyAlignment="1" applyProtection="1">
      <alignment horizontal="center" vertical="center" shrinkToFit="1"/>
      <protection locked="0"/>
    </xf>
    <xf numFmtId="0" fontId="6" fillId="0" borderId="58" xfId="67" applyFont="1" applyBorder="1" applyAlignment="1" applyProtection="1">
      <alignment horizontal="center" vertical="center" shrinkToFit="1"/>
      <protection locked="0"/>
    </xf>
    <xf numFmtId="0" fontId="8" fillId="0" borderId="84" xfId="67" applyFont="1" applyBorder="1" applyAlignment="1" applyProtection="1">
      <alignment horizontal="center" vertical="center" shrinkToFit="1"/>
      <protection locked="0"/>
    </xf>
    <xf numFmtId="0" fontId="8" fillId="0" borderId="1" xfId="67" applyFont="1" applyBorder="1" applyAlignment="1" applyProtection="1">
      <alignment horizontal="center" vertical="center" shrinkToFit="1"/>
      <protection locked="0"/>
    </xf>
    <xf numFmtId="0" fontId="8" fillId="0" borderId="83" xfId="67" applyFont="1" applyBorder="1" applyAlignment="1" applyProtection="1">
      <alignment horizontal="center" vertical="center" shrinkToFit="1"/>
      <protection locked="0"/>
    </xf>
    <xf numFmtId="0" fontId="8" fillId="0" borderId="28" xfId="67" applyFont="1" applyBorder="1" applyAlignment="1" applyProtection="1">
      <alignment horizontal="center" vertical="center" shrinkToFit="1"/>
      <protection locked="0"/>
    </xf>
    <xf numFmtId="0" fontId="8" fillId="0" borderId="9" xfId="67" applyFont="1" applyBorder="1" applyAlignment="1" applyProtection="1">
      <alignment horizontal="center" vertical="center" shrinkToFit="1"/>
      <protection locked="0"/>
    </xf>
    <xf numFmtId="0" fontId="8" fillId="0" borderId="29" xfId="67" applyFont="1" applyBorder="1" applyAlignment="1" applyProtection="1">
      <alignment horizontal="center" vertical="center" shrinkToFit="1"/>
      <protection locked="0"/>
    </xf>
    <xf numFmtId="0" fontId="7" fillId="0" borderId="0" xfId="56" applyFont="1" applyAlignment="1">
      <alignment horizontal="left" vertical="center"/>
    </xf>
    <xf numFmtId="0" fontId="7" fillId="0" borderId="0" xfId="67" applyFont="1" applyAlignment="1">
      <alignment horizontal="left" vertical="center"/>
    </xf>
    <xf numFmtId="0" fontId="6" fillId="0" borderId="19" xfId="67" applyFont="1" applyBorder="1" applyAlignment="1" applyProtection="1">
      <alignment horizontal="center" vertical="center" shrinkToFit="1"/>
      <protection locked="0"/>
    </xf>
    <xf numFmtId="0" fontId="7" fillId="0" borderId="0" xfId="67" applyFont="1" applyAlignment="1">
      <alignment horizontal="left" vertical="center" wrapText="1"/>
    </xf>
    <xf numFmtId="0" fontId="1" fillId="0" borderId="19"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2" fillId="0" borderId="0" xfId="67" applyFont="1" applyAlignment="1">
      <alignment horizontal="center" vertical="center"/>
    </xf>
    <xf numFmtId="0" fontId="7" fillId="0" borderId="82" xfId="67" applyFont="1" applyBorder="1" applyAlignment="1">
      <alignment horizontal="center" vertical="center" shrinkToFit="1"/>
    </xf>
    <xf numFmtId="0" fontId="7" fillId="0" borderId="1" xfId="67" applyFont="1" applyBorder="1" applyAlignment="1">
      <alignment horizontal="center" vertical="center" shrinkToFit="1"/>
    </xf>
    <xf numFmtId="0" fontId="7" fillId="0" borderId="2" xfId="67" applyFont="1" applyBorder="1" applyAlignment="1">
      <alignment horizontal="center" vertical="center" shrinkToFit="1"/>
    </xf>
    <xf numFmtId="0" fontId="7" fillId="0" borderId="82" xfId="65" applyFont="1" applyBorder="1" applyAlignment="1" applyProtection="1">
      <alignment horizontal="center" vertical="center" shrinkToFit="1"/>
      <protection locked="0"/>
    </xf>
    <xf numFmtId="0" fontId="7" fillId="0" borderId="1" xfId="65" applyFont="1" applyBorder="1" applyAlignment="1" applyProtection="1">
      <alignment horizontal="center" vertical="center" shrinkToFit="1"/>
      <protection locked="0"/>
    </xf>
    <xf numFmtId="0" fontId="7" fillId="0" borderId="83" xfId="65" applyFont="1" applyBorder="1" applyAlignment="1" applyProtection="1">
      <alignment horizontal="center" vertical="center" shrinkToFit="1"/>
      <protection locked="0"/>
    </xf>
    <xf numFmtId="0" fontId="7" fillId="0" borderId="84" xfId="65" applyFont="1" applyBorder="1" applyAlignment="1" applyProtection="1">
      <alignment horizontal="center" vertical="center" shrinkToFit="1"/>
      <protection locked="0"/>
    </xf>
    <xf numFmtId="0" fontId="6" fillId="0" borderId="33" xfId="67" applyFont="1" applyBorder="1" applyAlignment="1" applyProtection="1">
      <alignment horizontal="center" vertical="center" shrinkToFit="1"/>
      <protection locked="0"/>
    </xf>
    <xf numFmtId="0" fontId="6" fillId="0" borderId="15" xfId="67" applyFont="1" applyBorder="1" applyAlignment="1" applyProtection="1">
      <alignment horizontal="center" vertical="center" shrinkToFit="1"/>
      <protection locked="0"/>
    </xf>
    <xf numFmtId="0" fontId="6" fillId="0" borderId="34" xfId="67" applyFont="1" applyBorder="1" applyAlignment="1" applyProtection="1">
      <alignment horizontal="center" vertical="center" shrinkToFit="1"/>
      <protection locked="0"/>
    </xf>
    <xf numFmtId="0" fontId="5" fillId="0" borderId="42" xfId="67" applyFont="1" applyBorder="1" applyAlignment="1">
      <alignment horizontal="center" vertical="center" wrapText="1" shrinkToFit="1"/>
    </xf>
    <xf numFmtId="0" fontId="5" fillId="0" borderId="13" xfId="67" applyFont="1" applyBorder="1" applyAlignment="1">
      <alignment horizontal="center" vertical="center" shrinkToFit="1"/>
    </xf>
    <xf numFmtId="0" fontId="5" fillId="0" borderId="12" xfId="67" applyFont="1" applyBorder="1" applyAlignment="1">
      <alignment horizontal="center" vertical="center" shrinkToFit="1"/>
    </xf>
    <xf numFmtId="0" fontId="8" fillId="0" borderId="82" xfId="67" applyFont="1" applyBorder="1" applyAlignment="1" applyProtection="1">
      <alignment horizontal="center" vertical="center" shrinkToFit="1"/>
      <protection locked="0"/>
    </xf>
    <xf numFmtId="0" fontId="6" fillId="0" borderId="81" xfId="65" applyFont="1" applyBorder="1" applyAlignment="1" applyProtection="1">
      <alignment horizontal="center" vertical="center" shrinkToFit="1"/>
      <protection locked="0"/>
    </xf>
    <xf numFmtId="0" fontId="8" fillId="0" borderId="80" xfId="65" applyFont="1" applyBorder="1" applyAlignment="1" applyProtection="1">
      <alignment horizontal="center" vertical="center" wrapText="1" shrinkToFit="1"/>
      <protection locked="0"/>
    </xf>
    <xf numFmtId="0" fontId="5" fillId="0" borderId="78" xfId="65" applyFont="1" applyBorder="1" applyAlignment="1" applyProtection="1">
      <alignment horizontal="center" vertical="center" shrinkToFit="1"/>
      <protection locked="0"/>
    </xf>
    <xf numFmtId="0" fontId="5" fillId="0" borderId="79" xfId="65" applyFont="1" applyBorder="1" applyAlignment="1" applyProtection="1">
      <alignment horizontal="center" vertical="center" shrinkToFit="1"/>
      <protection locked="0"/>
    </xf>
    <xf numFmtId="0" fontId="5" fillId="0" borderId="23" xfId="65" applyFont="1" applyBorder="1" applyAlignment="1" applyProtection="1">
      <alignment horizontal="center" vertical="center" shrinkToFit="1"/>
      <protection locked="0"/>
    </xf>
    <xf numFmtId="0" fontId="7" fillId="0" borderId="28" xfId="65" applyFont="1" applyBorder="1" applyAlignment="1" applyProtection="1">
      <alignment horizontal="center" vertical="center" shrinkToFit="1"/>
      <protection locked="0"/>
    </xf>
    <xf numFmtId="0" fontId="7" fillId="0" borderId="9" xfId="65" applyFont="1" applyBorder="1" applyAlignment="1" applyProtection="1">
      <alignment horizontal="center" vertical="center" shrinkToFit="1"/>
      <protection locked="0"/>
    </xf>
    <xf numFmtId="0" fontId="7" fillId="0" borderId="29" xfId="65" applyFont="1" applyBorder="1" applyAlignment="1" applyProtection="1">
      <alignment horizontal="center" vertical="center" shrinkToFit="1"/>
      <protection locked="0"/>
    </xf>
    <xf numFmtId="0" fontId="8" fillId="0" borderId="9" xfId="65" applyFont="1" applyBorder="1" applyAlignment="1" applyProtection="1">
      <alignment horizontal="center" vertical="center" shrinkToFit="1"/>
      <protection locked="0"/>
    </xf>
    <xf numFmtId="0" fontId="8" fillId="0" borderId="29" xfId="65" applyFont="1" applyBorder="1" applyAlignment="1" applyProtection="1">
      <alignment horizontal="center" vertical="center" shrinkToFit="1"/>
      <protection locked="0"/>
    </xf>
    <xf numFmtId="0" fontId="8" fillId="0" borderId="77" xfId="65" applyFont="1" applyBorder="1" applyAlignment="1" applyProtection="1">
      <alignment horizontal="center" vertical="center" shrinkToFit="1"/>
      <protection locked="0"/>
    </xf>
    <xf numFmtId="0" fontId="8" fillId="0" borderId="28" xfId="65" applyFont="1" applyBorder="1" applyAlignment="1" applyProtection="1">
      <alignment horizontal="center" vertical="center" wrapText="1" shrinkToFit="1"/>
      <protection locked="0"/>
    </xf>
    <xf numFmtId="0" fontId="8" fillId="0" borderId="9" xfId="65" applyFont="1" applyBorder="1" applyAlignment="1" applyProtection="1">
      <alignment horizontal="center" vertical="center" wrapText="1" shrinkToFit="1"/>
      <protection locked="0"/>
    </xf>
    <xf numFmtId="0" fontId="6" fillId="0" borderId="154" xfId="67" applyFont="1" applyBorder="1" applyAlignment="1" applyProtection="1">
      <alignment horizontal="center" vertical="center" shrinkToFit="1"/>
      <protection locked="0"/>
    </xf>
    <xf numFmtId="0" fontId="5" fillId="0" borderId="143" xfId="56" applyFont="1" applyBorder="1" applyAlignment="1">
      <alignment horizontal="center" vertical="center" wrapText="1"/>
    </xf>
    <xf numFmtId="0" fontId="5" fillId="0" borderId="125" xfId="56" applyFont="1" applyBorder="1" applyAlignment="1">
      <alignment horizontal="center" vertical="center" wrapText="1"/>
    </xf>
    <xf numFmtId="0" fontId="5" fillId="0" borderId="39" xfId="56" applyFont="1" applyBorder="1" applyAlignment="1">
      <alignment horizontal="center" vertical="center" wrapText="1"/>
    </xf>
    <xf numFmtId="0" fontId="5" fillId="0" borderId="143" xfId="56" applyFont="1" applyBorder="1" applyAlignment="1">
      <alignment horizontal="center" vertical="center" shrinkToFit="1"/>
    </xf>
    <xf numFmtId="0" fontId="5" fillId="0" borderId="125" xfId="56" applyFont="1" applyBorder="1" applyAlignment="1">
      <alignment horizontal="center" vertical="center" shrinkToFit="1"/>
    </xf>
    <xf numFmtId="0" fontId="5" fillId="0" borderId="39" xfId="56" applyFont="1" applyBorder="1" applyAlignment="1">
      <alignment horizontal="center" vertical="center" shrinkToFit="1"/>
    </xf>
    <xf numFmtId="0" fontId="5" fillId="0" borderId="42" xfId="67" applyFont="1" applyBorder="1" applyAlignment="1">
      <alignment horizontal="center" vertical="center" shrinkToFit="1"/>
    </xf>
    <xf numFmtId="0" fontId="7" fillId="0" borderId="8" xfId="67" applyFont="1" applyBorder="1" applyAlignment="1">
      <alignment horizontal="center" vertical="center"/>
    </xf>
    <xf numFmtId="14" fontId="8" fillId="0" borderId="19" xfId="65" applyNumberFormat="1" applyFont="1" applyBorder="1" applyAlignment="1" applyProtection="1">
      <alignment horizontal="center" vertical="center" shrinkToFit="1"/>
      <protection locked="0"/>
    </xf>
    <xf numFmtId="0" fontId="5" fillId="0" borderId="42" xfId="67" applyFont="1" applyBorder="1" applyAlignment="1">
      <alignment horizontal="center" vertical="center" wrapText="1"/>
    </xf>
    <xf numFmtId="0" fontId="5" fillId="0" borderId="13" xfId="67" applyFont="1" applyBorder="1" applyAlignment="1">
      <alignment horizontal="center" vertical="center" wrapText="1"/>
    </xf>
    <xf numFmtId="0" fontId="5" fillId="0" borderId="12" xfId="67" applyFont="1" applyBorder="1" applyAlignment="1">
      <alignment horizontal="center" vertical="center" wrapText="1"/>
    </xf>
    <xf numFmtId="0" fontId="5" fillId="0" borderId="82" xfId="67" applyFont="1" applyBorder="1" applyAlignment="1">
      <alignment horizontal="center" vertical="center" wrapText="1"/>
    </xf>
    <xf numFmtId="0" fontId="5" fillId="0" borderId="1" xfId="67" applyFont="1" applyBorder="1" applyAlignment="1">
      <alignment horizontal="center" vertical="center" wrapText="1"/>
    </xf>
    <xf numFmtId="0" fontId="5" fillId="0" borderId="83" xfId="67" applyFont="1" applyBorder="1" applyAlignment="1">
      <alignment horizontal="center" vertical="center" wrapText="1"/>
    </xf>
    <xf numFmtId="0" fontId="5" fillId="0" borderId="18" xfId="67" applyFont="1" applyBorder="1" applyAlignment="1">
      <alignment horizontal="center" vertical="center" wrapText="1"/>
    </xf>
    <xf numFmtId="0" fontId="5" fillId="0" borderId="0" xfId="67" applyFont="1" applyAlignment="1">
      <alignment horizontal="center" vertical="center" wrapText="1"/>
    </xf>
    <xf numFmtId="0" fontId="5" fillId="0" borderId="36" xfId="67" applyFont="1" applyBorder="1" applyAlignment="1">
      <alignment horizontal="center" vertical="center" wrapText="1"/>
    </xf>
    <xf numFmtId="0" fontId="5" fillId="0" borderId="81" xfId="67" applyFont="1" applyBorder="1" applyAlignment="1">
      <alignment horizontal="center" vertical="center" wrapText="1"/>
    </xf>
    <xf numFmtId="0" fontId="5" fillId="0" borderId="98" xfId="67" applyFont="1" applyBorder="1" applyAlignment="1">
      <alignment horizontal="center" vertical="center" wrapText="1"/>
    </xf>
    <xf numFmtId="0" fontId="5" fillId="0" borderId="16" xfId="67" applyFont="1" applyBorder="1" applyAlignment="1">
      <alignment horizontal="center" vertical="center" wrapText="1"/>
    </xf>
    <xf numFmtId="0" fontId="6" fillId="0" borderId="81" xfId="67" applyFont="1" applyBorder="1" applyAlignment="1" applyProtection="1">
      <alignment horizontal="center" vertical="center" shrinkToFit="1"/>
      <protection locked="0"/>
    </xf>
    <xf numFmtId="0" fontId="5" fillId="0" borderId="77" xfId="67" applyFont="1" applyBorder="1" applyAlignment="1">
      <alignment horizontal="center" vertical="center" wrapText="1"/>
    </xf>
    <xf numFmtId="0" fontId="5" fillId="0" borderId="80" xfId="67" applyFont="1" applyBorder="1" applyAlignment="1">
      <alignment horizontal="center" vertical="center" wrapText="1" shrinkToFit="1"/>
    </xf>
    <xf numFmtId="0" fontId="5" fillId="0" borderId="125" xfId="67" applyFont="1" applyBorder="1" applyAlignment="1">
      <alignment horizontal="center" vertical="center" wrapText="1" shrinkToFit="1"/>
    </xf>
    <xf numFmtId="0" fontId="5" fillId="0" borderId="154" xfId="67" applyFont="1" applyBorder="1" applyAlignment="1">
      <alignment horizontal="center" vertical="center" wrapText="1" shrinkToFit="1"/>
    </xf>
    <xf numFmtId="0" fontId="5" fillId="0" borderId="13" xfId="67" applyFont="1" applyBorder="1" applyAlignment="1">
      <alignment horizontal="center" vertical="center" wrapText="1" shrinkToFit="1"/>
    </xf>
    <xf numFmtId="0" fontId="5" fillId="0" borderId="137" xfId="67" applyFont="1" applyBorder="1" applyAlignment="1">
      <alignment horizontal="center" vertical="center" wrapText="1" shrinkToFit="1"/>
    </xf>
    <xf numFmtId="0" fontId="5" fillId="0" borderId="15" xfId="67" applyFont="1" applyBorder="1" applyAlignment="1">
      <alignment horizontal="center" vertical="center" wrapText="1" shrinkToFit="1"/>
    </xf>
    <xf numFmtId="0" fontId="5" fillId="0" borderId="81" xfId="67" applyFont="1" applyBorder="1" applyAlignment="1">
      <alignment horizontal="center" vertical="center" wrapText="1" shrinkToFit="1"/>
    </xf>
    <xf numFmtId="0" fontId="5" fillId="0" borderId="98" xfId="67" applyFont="1" applyBorder="1" applyAlignment="1">
      <alignment horizontal="center" vertical="center" wrapText="1" shrinkToFit="1"/>
    </xf>
    <xf numFmtId="0" fontId="8" fillId="0" borderId="18" xfId="67" applyFont="1" applyBorder="1" applyAlignment="1">
      <alignment horizontal="center" vertical="center"/>
    </xf>
    <xf numFmtId="0" fontId="5" fillId="0" borderId="0" xfId="0" applyFont="1"/>
    <xf numFmtId="0" fontId="5" fillId="0" borderId="77" xfId="67" applyFont="1" applyBorder="1" applyAlignment="1">
      <alignment horizontal="center" vertical="center" wrapText="1" shrinkToFit="1"/>
    </xf>
    <xf numFmtId="0" fontId="5" fillId="0" borderId="16" xfId="67" applyFont="1" applyBorder="1" applyAlignment="1">
      <alignment horizontal="center" vertical="center" wrapText="1" shrinkToFit="1"/>
    </xf>
    <xf numFmtId="0" fontId="6" fillId="0" borderId="80" xfId="67" applyFont="1" applyBorder="1" applyAlignment="1" applyProtection="1">
      <alignment horizontal="center" vertical="center" shrinkToFit="1"/>
      <protection locked="0"/>
    </xf>
    <xf numFmtId="0" fontId="7" fillId="0" borderId="142" xfId="67" applyFont="1" applyBorder="1" applyAlignment="1">
      <alignment horizontal="left" vertical="center" shrinkToFit="1"/>
    </xf>
    <xf numFmtId="0" fontId="7" fillId="0" borderId="83" xfId="67" applyFont="1" applyBorder="1" applyAlignment="1">
      <alignment horizontal="left" vertical="center" shrinkToFit="1"/>
    </xf>
    <xf numFmtId="0" fontId="7" fillId="0" borderId="140" xfId="67" applyFont="1" applyBorder="1" applyAlignment="1">
      <alignment horizontal="left" vertical="center" shrinkToFit="1"/>
    </xf>
    <xf numFmtId="0" fontId="7" fillId="0" borderId="84" xfId="67" applyFont="1" applyBorder="1" applyAlignment="1">
      <alignment horizontal="left" vertical="center" shrinkToFit="1"/>
    </xf>
    <xf numFmtId="0" fontId="7" fillId="0" borderId="85" xfId="67" applyFont="1" applyBorder="1" applyAlignment="1">
      <alignment horizontal="center" vertical="center" shrinkToFit="1"/>
    </xf>
    <xf numFmtId="0" fontId="7" fillId="0" borderId="11" xfId="67" applyFont="1" applyBorder="1" applyAlignment="1">
      <alignment horizontal="center" vertical="center" shrinkToFit="1"/>
    </xf>
    <xf numFmtId="0" fontId="7" fillId="0" borderId="10" xfId="67" applyFont="1" applyBorder="1" applyAlignment="1">
      <alignment horizontal="center" vertical="center" shrinkToFit="1"/>
    </xf>
    <xf numFmtId="0" fontId="7" fillId="0" borderId="80" xfId="67" applyFont="1" applyBorder="1" applyAlignment="1">
      <alignment horizontal="center" vertical="center" shrinkToFit="1"/>
    </xf>
    <xf numFmtId="0" fontId="7" fillId="0" borderId="125" xfId="67" applyFont="1" applyBorder="1" applyAlignment="1">
      <alignment horizontal="center" vertical="center" shrinkToFit="1"/>
    </xf>
    <xf numFmtId="0" fontId="7" fillId="0" borderId="39" xfId="67" applyFont="1" applyBorder="1" applyAlignment="1">
      <alignment horizontal="center" vertical="center" shrinkToFit="1"/>
    </xf>
    <xf numFmtId="0" fontId="6" fillId="0" borderId="16" xfId="67" applyFont="1" applyBorder="1" applyAlignment="1" applyProtection="1">
      <alignment horizontal="center" vertical="center" shrinkToFit="1"/>
      <protection locked="0"/>
    </xf>
    <xf numFmtId="0" fontId="8" fillId="44" borderId="0" xfId="56" applyFont="1" applyFill="1" applyAlignment="1">
      <alignment horizontal="center" vertical="center"/>
    </xf>
    <xf numFmtId="0" fontId="5" fillId="0" borderId="82" xfId="67" applyFont="1" applyBorder="1" applyAlignment="1">
      <alignment horizontal="left" vertical="center" shrinkToFit="1"/>
    </xf>
    <xf numFmtId="0" fontId="5" fillId="0" borderId="1" xfId="67" applyFont="1" applyBorder="1" applyAlignment="1">
      <alignment horizontal="left" vertical="center" shrinkToFit="1"/>
    </xf>
    <xf numFmtId="0" fontId="5" fillId="0" borderId="18" xfId="67" applyFont="1" applyBorder="1" applyAlignment="1">
      <alignment horizontal="left" vertical="center" shrinkToFit="1"/>
    </xf>
    <xf numFmtId="0" fontId="5" fillId="0" borderId="0" xfId="67" applyFont="1" applyAlignment="1">
      <alignment horizontal="left" vertical="center" shrinkToFit="1"/>
    </xf>
    <xf numFmtId="0" fontId="1" fillId="0" borderId="24" xfId="0" applyFont="1" applyBorder="1" applyAlignment="1">
      <alignment horizontal="left" vertical="center" shrinkToFit="1"/>
    </xf>
    <xf numFmtId="0" fontId="1" fillId="0" borderId="86" xfId="0" applyFont="1" applyBorder="1" applyAlignment="1">
      <alignment horizontal="left" vertical="center" shrinkToFit="1"/>
    </xf>
    <xf numFmtId="0" fontId="8" fillId="0" borderId="143" xfId="67" applyFont="1" applyBorder="1" applyAlignment="1">
      <alignment horizontal="center" vertical="center" shrinkToFit="1"/>
    </xf>
    <xf numFmtId="0" fontId="8" fillId="0" borderId="125" xfId="67" applyFont="1" applyBorder="1" applyAlignment="1">
      <alignment horizontal="center" vertical="center" shrinkToFit="1"/>
    </xf>
    <xf numFmtId="0" fontId="8" fillId="0" borderId="39" xfId="67" applyFont="1" applyBorder="1" applyAlignment="1">
      <alignment horizontal="center" vertical="center" shrinkToFit="1"/>
    </xf>
    <xf numFmtId="0" fontId="6" fillId="0" borderId="12" xfId="67" applyFont="1" applyBorder="1" applyAlignment="1" applyProtection="1">
      <alignment horizontal="center" vertical="center" shrinkToFit="1"/>
      <protection locked="0"/>
    </xf>
    <xf numFmtId="0" fontId="5" fillId="0" borderId="24" xfId="56" applyFont="1" applyBorder="1" applyAlignment="1">
      <alignment horizontal="left" vertical="center"/>
    </xf>
    <xf numFmtId="0" fontId="5" fillId="0" borderId="86" xfId="56" applyFont="1" applyBorder="1" applyAlignment="1">
      <alignment horizontal="left" vertical="center"/>
    </xf>
    <xf numFmtId="0" fontId="5" fillId="0" borderId="19" xfId="56" applyFont="1" applyBorder="1" applyAlignment="1">
      <alignment horizontal="left" vertical="center"/>
    </xf>
    <xf numFmtId="0" fontId="5" fillId="0" borderId="9" xfId="56" applyFont="1" applyBorder="1" applyAlignment="1">
      <alignment horizontal="left" vertical="center"/>
    </xf>
    <xf numFmtId="0" fontId="5" fillId="0" borderId="8" xfId="56" applyFont="1" applyBorder="1" applyAlignment="1">
      <alignment horizontal="left" vertical="center"/>
    </xf>
    <xf numFmtId="0" fontId="8" fillId="0" borderId="28" xfId="65" applyFont="1" applyBorder="1" applyAlignment="1" applyProtection="1">
      <alignment horizontal="center" vertical="center" shrinkToFit="1"/>
      <protection locked="0"/>
    </xf>
    <xf numFmtId="0" fontId="8" fillId="0" borderId="33" xfId="67" applyFont="1" applyBorder="1" applyAlignment="1">
      <alignment horizontal="center" vertical="center" shrinkToFit="1"/>
    </xf>
    <xf numFmtId="0" fontId="8" fillId="0" borderId="15" xfId="67" applyFont="1" applyBorder="1" applyAlignment="1">
      <alignment horizontal="center" vertical="center" shrinkToFit="1"/>
    </xf>
    <xf numFmtId="0" fontId="8" fillId="0" borderId="14" xfId="67" applyFont="1" applyBorder="1" applyAlignment="1">
      <alignment horizontal="center" vertical="center" shrinkToFit="1"/>
    </xf>
    <xf numFmtId="0" fontId="6" fillId="0" borderId="39" xfId="67" applyFont="1" applyBorder="1" applyAlignment="1" applyProtection="1">
      <alignment horizontal="center" vertical="center" shrinkToFit="1"/>
      <protection locked="0"/>
    </xf>
    <xf numFmtId="0" fontId="8" fillId="0" borderId="8" xfId="65" applyFont="1" applyBorder="1" applyAlignment="1" applyProtection="1">
      <alignment horizontal="center" vertical="center" shrinkToFit="1"/>
      <protection locked="0"/>
    </xf>
    <xf numFmtId="0" fontId="5" fillId="0" borderId="82" xfId="56" applyFont="1" applyBorder="1" applyAlignment="1">
      <alignment horizontal="center" vertical="center" wrapText="1"/>
    </xf>
    <xf numFmtId="0" fontId="5" fillId="0" borderId="1" xfId="56" applyFont="1" applyBorder="1" applyAlignment="1">
      <alignment horizontal="center" vertical="center" wrapText="1"/>
    </xf>
    <xf numFmtId="0" fontId="5" fillId="0" borderId="2" xfId="56" applyFont="1" applyBorder="1" applyAlignment="1">
      <alignment horizontal="center" vertical="center" wrapText="1"/>
    </xf>
    <xf numFmtId="0" fontId="5" fillId="0" borderId="18" xfId="56" applyFont="1" applyBorder="1" applyAlignment="1">
      <alignment horizontal="center" vertical="center" wrapText="1"/>
    </xf>
    <xf numFmtId="0" fontId="5" fillId="0" borderId="0" xfId="56" applyFont="1" applyAlignment="1">
      <alignment horizontal="center" vertical="center" wrapText="1"/>
    </xf>
    <xf numFmtId="0" fontId="5" fillId="0" borderId="31" xfId="56" applyFont="1" applyBorder="1" applyAlignment="1">
      <alignment horizontal="center" vertical="center" wrapText="1"/>
    </xf>
    <xf numFmtId="0" fontId="1" fillId="0" borderId="18" xfId="0" applyFont="1" applyBorder="1" applyAlignment="1">
      <alignment vertical="center"/>
    </xf>
    <xf numFmtId="0" fontId="1" fillId="0" borderId="0" xfId="0" applyFont="1" applyAlignment="1">
      <alignment vertical="center"/>
    </xf>
    <xf numFmtId="0" fontId="1" fillId="0" borderId="31" xfId="0" applyFont="1" applyBorder="1" applyAlignment="1">
      <alignment vertical="center"/>
    </xf>
    <xf numFmtId="0" fontId="1" fillId="0" borderId="24" xfId="0" applyFont="1" applyBorder="1" applyAlignment="1">
      <alignment vertical="center"/>
    </xf>
    <xf numFmtId="0" fontId="1" fillId="0" borderId="86" xfId="0" applyFont="1" applyBorder="1" applyAlignment="1">
      <alignment vertical="center"/>
    </xf>
    <xf numFmtId="0" fontId="1" fillId="0" borderId="17" xfId="0" applyFont="1" applyBorder="1" applyAlignment="1">
      <alignment vertical="center"/>
    </xf>
    <xf numFmtId="0" fontId="5" fillId="0" borderId="82" xfId="56" applyFont="1" applyBorder="1" applyAlignment="1">
      <alignment horizontal="left" vertical="center"/>
    </xf>
    <xf numFmtId="0" fontId="5" fillId="0" borderId="1" xfId="56" applyFont="1" applyBorder="1" applyAlignment="1">
      <alignment horizontal="left" vertical="center"/>
    </xf>
    <xf numFmtId="0" fontId="5" fillId="44" borderId="0" xfId="56" applyFont="1" applyFill="1" applyAlignment="1">
      <alignment horizontal="center" vertical="center"/>
    </xf>
    <xf numFmtId="0" fontId="5" fillId="0" borderId="19" xfId="67" applyFont="1" applyBorder="1" applyAlignment="1">
      <alignment horizontal="left" vertical="center" shrinkToFit="1"/>
    </xf>
    <xf numFmtId="0" fontId="5" fillId="0" borderId="9" xfId="67" applyFont="1" applyBorder="1" applyAlignment="1">
      <alignment horizontal="left" vertical="center" shrinkToFit="1"/>
    </xf>
    <xf numFmtId="0" fontId="5" fillId="0" borderId="8" xfId="67" applyFont="1" applyBorder="1" applyAlignment="1">
      <alignment horizontal="left" vertical="center" shrinkToFit="1"/>
    </xf>
    <xf numFmtId="0" fontId="5" fillId="0" borderId="19" xfId="67" applyFont="1" applyBorder="1" applyAlignment="1">
      <alignment horizontal="center" vertical="center" wrapText="1" shrinkToFit="1"/>
    </xf>
    <xf numFmtId="0" fontId="5" fillId="0" borderId="9" xfId="67" applyFont="1" applyBorder="1" applyAlignment="1">
      <alignment horizontal="center" vertical="center" wrapText="1" shrinkToFit="1"/>
    </xf>
    <xf numFmtId="0" fontId="5" fillId="0" borderId="20" xfId="56" applyFont="1" applyBorder="1" applyAlignment="1">
      <alignment horizontal="left" vertical="center"/>
    </xf>
    <xf numFmtId="0" fontId="5" fillId="0" borderId="21" xfId="56" applyFont="1" applyBorder="1" applyAlignment="1">
      <alignment horizontal="left" vertical="center"/>
    </xf>
    <xf numFmtId="0" fontId="5" fillId="0" borderId="22" xfId="56" applyFont="1" applyBorder="1" applyAlignment="1">
      <alignment horizontal="left" vertical="center"/>
    </xf>
    <xf numFmtId="0" fontId="8" fillId="0" borderId="77" xfId="67" applyFont="1" applyBorder="1" applyAlignment="1">
      <alignment horizontal="center" vertical="center" shrinkToFit="1"/>
    </xf>
    <xf numFmtId="0" fontId="1" fillId="0" borderId="98" xfId="0" applyFont="1" applyBorder="1" applyAlignment="1">
      <alignment horizontal="center" vertical="center" shrinkToFit="1"/>
    </xf>
    <xf numFmtId="0" fontId="1" fillId="0" borderId="16" xfId="0" applyFont="1" applyBorder="1" applyAlignment="1">
      <alignment horizontal="center" vertical="center" shrinkToFit="1"/>
    </xf>
    <xf numFmtId="0" fontId="6" fillId="0" borderId="85" xfId="67" applyFont="1" applyBorder="1" applyAlignment="1" applyProtection="1">
      <alignment horizontal="center" vertical="center" shrinkToFit="1"/>
      <protection locked="0"/>
    </xf>
    <xf numFmtId="0" fontId="6" fillId="0" borderId="11" xfId="67" applyFont="1" applyBorder="1" applyAlignment="1" applyProtection="1">
      <alignment horizontal="center" vertical="center" shrinkToFit="1"/>
      <protection locked="0"/>
    </xf>
    <xf numFmtId="0" fontId="6" fillId="0" borderId="10" xfId="67" applyFont="1" applyBorder="1" applyAlignment="1" applyProtection="1">
      <alignment horizontal="center" vertical="center" shrinkToFit="1"/>
      <protection locked="0"/>
    </xf>
    <xf numFmtId="0" fontId="5" fillId="0" borderId="83" xfId="67" applyFont="1" applyBorder="1" applyAlignment="1">
      <alignment horizontal="left" vertical="center" shrinkToFit="1"/>
    </xf>
    <xf numFmtId="0" fontId="5" fillId="0" borderId="36" xfId="67" applyFont="1" applyBorder="1" applyAlignment="1">
      <alignment horizontal="left" vertical="center" shrinkToFit="1"/>
    </xf>
    <xf numFmtId="0" fontId="27" fillId="45" borderId="19" xfId="61" applyFont="1" applyFill="1" applyBorder="1" applyAlignment="1" applyProtection="1">
      <alignment horizontal="center" vertical="center" shrinkToFit="1"/>
      <protection locked="0"/>
    </xf>
    <xf numFmtId="0" fontId="27" fillId="45" borderId="9" xfId="61" applyFont="1" applyFill="1" applyBorder="1" applyAlignment="1" applyProtection="1">
      <alignment horizontal="center" vertical="center" shrinkToFit="1"/>
      <protection locked="0"/>
    </xf>
    <xf numFmtId="0" fontId="27" fillId="45" borderId="8" xfId="61" applyFont="1" applyFill="1" applyBorder="1" applyAlignment="1" applyProtection="1">
      <alignment horizontal="center" vertical="center" shrinkToFit="1"/>
      <protection locked="0"/>
    </xf>
    <xf numFmtId="0" fontId="9" fillId="45" borderId="19" xfId="61" applyFont="1" applyFill="1" applyBorder="1" applyAlignment="1" applyProtection="1">
      <alignment horizontal="center" vertical="center"/>
      <protection locked="0"/>
    </xf>
    <xf numFmtId="0" fontId="9" fillId="45" borderId="9" xfId="61" applyFont="1" applyFill="1" applyBorder="1" applyAlignment="1" applyProtection="1">
      <alignment horizontal="center" vertical="center"/>
      <protection locked="0"/>
    </xf>
    <xf numFmtId="0" fontId="9" fillId="45" borderId="8" xfId="61" applyFont="1" applyFill="1" applyBorder="1" applyAlignment="1" applyProtection="1">
      <alignment horizontal="center" vertical="center"/>
      <protection locked="0"/>
    </xf>
    <xf numFmtId="0" fontId="5" fillId="44" borderId="0" xfId="56" applyFont="1" applyFill="1" applyAlignment="1">
      <alignment horizontal="left" vertical="center" wrapText="1"/>
    </xf>
    <xf numFmtId="0" fontId="5" fillId="0" borderId="18" xfId="56" applyFont="1" applyBorder="1" applyAlignment="1">
      <alignment horizontal="left" vertical="center"/>
    </xf>
    <xf numFmtId="0" fontId="5" fillId="0" borderId="0" xfId="56" applyFont="1" applyAlignment="1">
      <alignment horizontal="left" vertical="center"/>
    </xf>
    <xf numFmtId="0" fontId="5" fillId="0" borderId="19" xfId="67" applyFont="1" applyBorder="1" applyAlignment="1">
      <alignment horizontal="left" vertical="center" wrapText="1" shrinkToFit="1"/>
    </xf>
    <xf numFmtId="0" fontId="5" fillId="0" borderId="9" xfId="67" applyFont="1" applyBorder="1" applyAlignment="1">
      <alignment horizontal="left" vertical="center" wrapText="1" shrinkToFit="1"/>
    </xf>
    <xf numFmtId="0" fontId="5" fillId="0" borderId="8" xfId="67" applyFont="1" applyBorder="1" applyAlignment="1">
      <alignment horizontal="left" vertical="center" wrapText="1" shrinkToFit="1"/>
    </xf>
    <xf numFmtId="0" fontId="5" fillId="0" borderId="19" xfId="67" applyFont="1" applyBorder="1" applyAlignment="1">
      <alignment horizontal="center" vertical="center" shrinkToFit="1"/>
    </xf>
    <xf numFmtId="0" fontId="5" fillId="0" borderId="9" xfId="67" applyFont="1" applyBorder="1" applyAlignment="1">
      <alignment horizontal="center" vertical="center" shrinkToFit="1"/>
    </xf>
    <xf numFmtId="0" fontId="5" fillId="0" borderId="8" xfId="67" applyFont="1" applyBorder="1" applyAlignment="1">
      <alignment horizontal="center" vertical="center" shrinkToFit="1"/>
    </xf>
    <xf numFmtId="0" fontId="6" fillId="0" borderId="18" xfId="67" applyFont="1" applyBorder="1" applyAlignment="1" applyProtection="1">
      <alignment horizontal="center" vertical="center" shrinkToFit="1"/>
      <protection locked="0"/>
    </xf>
    <xf numFmtId="0" fontId="6" fillId="0" borderId="0" xfId="67" applyFont="1" applyAlignment="1" applyProtection="1">
      <alignment horizontal="center" vertical="center" shrinkToFit="1"/>
      <protection locked="0"/>
    </xf>
    <xf numFmtId="0" fontId="6" fillId="0" borderId="31" xfId="67" applyFont="1" applyBorder="1" applyAlignment="1" applyProtection="1">
      <alignment horizontal="center" vertical="center" shrinkToFit="1"/>
      <protection locked="0"/>
    </xf>
    <xf numFmtId="0" fontId="6" fillId="45" borderId="19" xfId="61" applyFont="1" applyFill="1" applyBorder="1" applyAlignment="1" applyProtection="1">
      <alignment horizontal="center" vertical="center"/>
      <protection locked="0"/>
    </xf>
    <xf numFmtId="0" fontId="6" fillId="45" borderId="9" xfId="61" applyFont="1" applyFill="1" applyBorder="1" applyAlignment="1" applyProtection="1">
      <alignment horizontal="center" vertical="center"/>
      <protection locked="0"/>
    </xf>
    <xf numFmtId="0" fontId="6" fillId="45" borderId="8" xfId="61" applyFont="1" applyFill="1" applyBorder="1" applyAlignment="1" applyProtection="1">
      <alignment horizontal="center" vertical="center"/>
      <protection locked="0"/>
    </xf>
    <xf numFmtId="49" fontId="5" fillId="0" borderId="84" xfId="67" applyNumberFormat="1" applyFont="1" applyBorder="1" applyAlignment="1">
      <alignment horizontal="center" vertical="center" shrinkToFit="1"/>
    </xf>
    <xf numFmtId="49" fontId="1" fillId="0" borderId="1" xfId="0" applyNumberFormat="1" applyFont="1" applyBorder="1" applyAlignment="1">
      <alignment horizontal="center" vertical="center" shrinkToFit="1"/>
    </xf>
    <xf numFmtId="49" fontId="1" fillId="0" borderId="2" xfId="0" applyNumberFormat="1" applyFont="1" applyBorder="1" applyAlignment="1">
      <alignment horizontal="center" vertical="center" shrinkToFit="1"/>
    </xf>
    <xf numFmtId="49" fontId="5" fillId="0" borderId="77" xfId="67" applyNumberFormat="1" applyFont="1" applyBorder="1" applyAlignment="1">
      <alignment horizontal="center" vertical="center" shrinkToFit="1"/>
    </xf>
    <xf numFmtId="49" fontId="1" fillId="0" borderId="98" xfId="0" applyNumberFormat="1" applyFont="1" applyBorder="1" applyAlignment="1">
      <alignment horizontal="center" vertical="center" shrinkToFit="1"/>
    </xf>
    <xf numFmtId="49" fontId="1" fillId="0" borderId="16" xfId="0" applyNumberFormat="1" applyFont="1" applyBorder="1" applyAlignment="1">
      <alignment horizontal="center" vertical="center" shrinkToFit="1"/>
    </xf>
    <xf numFmtId="49" fontId="5" fillId="0" borderId="33" xfId="67" applyNumberFormat="1" applyFont="1" applyBorder="1" applyAlignment="1">
      <alignment horizontal="center" vertical="center" shrinkToFit="1"/>
    </xf>
    <xf numFmtId="49" fontId="5" fillId="0" borderId="15" xfId="67" applyNumberFormat="1" applyFont="1" applyBorder="1" applyAlignment="1">
      <alignment horizontal="center" vertical="center" shrinkToFit="1"/>
    </xf>
    <xf numFmtId="49" fontId="5" fillId="0" borderId="14" xfId="67" applyNumberFormat="1" applyFont="1" applyBorder="1" applyAlignment="1">
      <alignment horizontal="center" vertical="center" shrinkToFit="1"/>
    </xf>
    <xf numFmtId="0" fontId="5" fillId="0" borderId="82" xfId="67" applyFont="1" applyBorder="1" applyAlignment="1">
      <alignment horizontal="center" vertical="center" wrapText="1" shrinkToFit="1"/>
    </xf>
    <xf numFmtId="0" fontId="5" fillId="0" borderId="1" xfId="67" applyFont="1" applyBorder="1" applyAlignment="1">
      <alignment horizontal="center" vertical="center" wrapText="1" shrinkToFit="1"/>
    </xf>
    <xf numFmtId="0" fontId="5" fillId="0" borderId="2" xfId="67" applyFont="1" applyBorder="1" applyAlignment="1">
      <alignment horizontal="center" vertical="center" wrapText="1" shrinkToFit="1"/>
    </xf>
    <xf numFmtId="0" fontId="5" fillId="0" borderId="18" xfId="67" applyFont="1" applyBorder="1" applyAlignment="1">
      <alignment horizontal="center" vertical="center" wrapText="1" shrinkToFit="1"/>
    </xf>
    <xf numFmtId="0" fontId="5" fillId="0" borderId="0" xfId="67" applyFont="1" applyAlignment="1">
      <alignment horizontal="center" vertical="center" wrapText="1" shrinkToFit="1"/>
    </xf>
    <xf numFmtId="0" fontId="5" fillId="0" borderId="31" xfId="67" applyFont="1" applyBorder="1" applyAlignment="1">
      <alignment horizontal="center" vertical="center" wrapText="1" shrinkToFit="1"/>
    </xf>
    <xf numFmtId="0" fontId="5" fillId="0" borderId="24" xfId="67" applyFont="1" applyBorder="1" applyAlignment="1">
      <alignment horizontal="center" vertical="center" wrapText="1" shrinkToFit="1"/>
    </xf>
    <xf numFmtId="0" fontId="5" fillId="0" borderId="86" xfId="67" applyFont="1" applyBorder="1" applyAlignment="1">
      <alignment horizontal="center" vertical="center" wrapText="1" shrinkToFit="1"/>
    </xf>
    <xf numFmtId="0" fontId="5" fillId="0" borderId="17" xfId="67" applyFont="1" applyBorder="1" applyAlignment="1">
      <alignment horizontal="center" vertical="center" wrapText="1" shrinkToFit="1"/>
    </xf>
    <xf numFmtId="0" fontId="7" fillId="0" borderId="1" xfId="67" applyFont="1" applyBorder="1" applyAlignment="1">
      <alignment horizontal="left" vertical="center" shrinkToFit="1"/>
    </xf>
    <xf numFmtId="0" fontId="6" fillId="0" borderId="1" xfId="67" applyFont="1" applyBorder="1" applyAlignment="1" applyProtection="1">
      <alignment horizontal="center" vertical="center" shrinkToFit="1"/>
      <protection locked="0"/>
    </xf>
    <xf numFmtId="0" fontId="8" fillId="0" borderId="19" xfId="56" applyFont="1" applyBorder="1" applyAlignment="1">
      <alignment horizontal="left" vertical="center"/>
    </xf>
    <xf numFmtId="0" fontId="8" fillId="0" borderId="9" xfId="56" applyFont="1" applyBorder="1" applyAlignment="1">
      <alignment horizontal="left" vertical="center"/>
    </xf>
    <xf numFmtId="0" fontId="8" fillId="0" borderId="8" xfId="56" applyFont="1" applyBorder="1" applyAlignment="1">
      <alignment horizontal="left" vertical="center"/>
    </xf>
    <xf numFmtId="0" fontId="6" fillId="0" borderId="82" xfId="67" applyFont="1" applyBorder="1" applyAlignment="1" applyProtection="1">
      <alignment horizontal="center" vertical="center" shrinkToFit="1"/>
      <protection locked="0"/>
    </xf>
    <xf numFmtId="0" fontId="6" fillId="0" borderId="2" xfId="67" applyFont="1" applyBorder="1" applyAlignment="1" applyProtection="1">
      <alignment horizontal="center" vertical="center" shrinkToFit="1"/>
      <protection locked="0"/>
    </xf>
    <xf numFmtId="0" fontId="8" fillId="0" borderId="19" xfId="67" applyFont="1" applyBorder="1" applyAlignment="1">
      <alignment horizontal="center" vertical="center"/>
    </xf>
    <xf numFmtId="0" fontId="8" fillId="0" borderId="9" xfId="67" applyFont="1" applyBorder="1" applyAlignment="1">
      <alignment horizontal="center" vertical="center"/>
    </xf>
    <xf numFmtId="0" fontId="8" fillId="0" borderId="82" xfId="67" applyFont="1" applyBorder="1" applyAlignment="1">
      <alignment horizontal="center" vertical="center" shrinkToFit="1"/>
    </xf>
    <xf numFmtId="0" fontId="8" fillId="0" borderId="1" xfId="67" applyFont="1" applyBorder="1" applyAlignment="1">
      <alignment horizontal="center" vertical="center" shrinkToFit="1"/>
    </xf>
    <xf numFmtId="0" fontId="8" fillId="0" borderId="2" xfId="67" applyFont="1" applyBorder="1" applyAlignment="1">
      <alignment horizontal="center" vertical="center" shrinkToFit="1"/>
    </xf>
    <xf numFmtId="0" fontId="5" fillId="0" borderId="19" xfId="56" applyFont="1" applyBorder="1" applyAlignment="1">
      <alignment horizontal="center" vertical="center"/>
    </xf>
    <xf numFmtId="0" fontId="5" fillId="0" borderId="9" xfId="56" applyFont="1" applyBorder="1" applyAlignment="1">
      <alignment horizontal="center" vertical="center"/>
    </xf>
    <xf numFmtId="0" fontId="5" fillId="0" borderId="8" xfId="56" applyFont="1" applyBorder="1" applyAlignment="1">
      <alignment horizontal="center" vertical="center"/>
    </xf>
    <xf numFmtId="49" fontId="5" fillId="0" borderId="143" xfId="67" applyNumberFormat="1" applyFont="1" applyBorder="1" applyAlignment="1">
      <alignment horizontal="center" vertical="center" shrinkToFit="1"/>
    </xf>
    <xf numFmtId="49" fontId="5" fillId="0" borderId="125" xfId="67" applyNumberFormat="1" applyFont="1" applyBorder="1" applyAlignment="1">
      <alignment horizontal="center" vertical="center" shrinkToFit="1"/>
    </xf>
    <xf numFmtId="49" fontId="5" fillId="0" borderId="39" xfId="67" applyNumberFormat="1" applyFont="1" applyBorder="1" applyAlignment="1">
      <alignment horizontal="center" vertical="center" shrinkToFit="1"/>
    </xf>
    <xf numFmtId="0" fontId="8" fillId="0" borderId="82" xfId="56" applyFont="1" applyBorder="1" applyAlignment="1">
      <alignment horizontal="center" vertical="center"/>
    </xf>
    <xf numFmtId="0" fontId="8" fillId="0" borderId="1" xfId="56" applyFont="1" applyBorder="1" applyAlignment="1">
      <alignment horizontal="center" vertical="center"/>
    </xf>
    <xf numFmtId="0" fontId="8" fillId="0" borderId="2" xfId="56" applyFont="1" applyBorder="1" applyAlignment="1">
      <alignment horizontal="center" vertical="center"/>
    </xf>
    <xf numFmtId="0" fontId="8" fillId="0" borderId="18" xfId="56" applyFont="1" applyBorder="1" applyAlignment="1">
      <alignment horizontal="center" vertical="center"/>
    </xf>
    <xf numFmtId="0" fontId="8" fillId="0" borderId="0" xfId="56" applyFont="1" applyAlignment="1">
      <alignment horizontal="center" vertical="center"/>
    </xf>
    <xf numFmtId="0" fontId="8" fillId="0" borderId="31" xfId="56" applyFont="1" applyBorder="1" applyAlignment="1">
      <alignment horizontal="center" vertical="center"/>
    </xf>
    <xf numFmtId="0" fontId="7" fillId="0" borderId="0" xfId="60" applyFont="1" applyAlignment="1">
      <alignment horizontal="left" vertical="center" shrinkToFit="1"/>
    </xf>
    <xf numFmtId="0" fontId="6" fillId="0" borderId="0" xfId="60" applyFont="1" applyAlignment="1">
      <alignment horizontal="center" vertical="center"/>
    </xf>
    <xf numFmtId="0" fontId="6" fillId="0" borderId="80" xfId="60" applyFont="1" applyBorder="1" applyAlignment="1">
      <alignment horizontal="center" vertical="center"/>
    </xf>
    <xf numFmtId="0" fontId="6" fillId="0" borderId="125" xfId="60" applyFont="1" applyBorder="1" applyAlignment="1">
      <alignment horizontal="center" vertical="center"/>
    </xf>
    <xf numFmtId="0" fontId="6" fillId="0" borderId="49" xfId="60" applyFont="1" applyBorder="1" applyAlignment="1">
      <alignment horizontal="center" vertical="center"/>
    </xf>
    <xf numFmtId="0" fontId="6" fillId="0" borderId="143" xfId="60" applyFont="1" applyBorder="1" applyAlignment="1" applyProtection="1">
      <alignment horizontal="center" vertical="center" shrinkToFit="1"/>
      <protection locked="0"/>
    </xf>
    <xf numFmtId="0" fontId="6" fillId="0" borderId="125" xfId="60" applyFont="1" applyBorder="1" applyAlignment="1" applyProtection="1">
      <alignment horizontal="center" vertical="center" shrinkToFit="1"/>
      <protection locked="0"/>
    </xf>
    <xf numFmtId="0" fontId="6" fillId="0" borderId="39" xfId="60" applyFont="1" applyBorder="1" applyAlignment="1" applyProtection="1">
      <alignment horizontal="center" vertical="center" shrinkToFit="1"/>
      <protection locked="0"/>
    </xf>
    <xf numFmtId="0" fontId="6" fillId="0" borderId="81" xfId="60" applyFont="1" applyBorder="1" applyAlignment="1">
      <alignment horizontal="center" vertical="center"/>
    </xf>
    <xf numFmtId="0" fontId="6" fillId="0" borderId="98" xfId="60" applyFont="1" applyBorder="1" applyAlignment="1">
      <alignment horizontal="center" vertical="center"/>
    </xf>
    <xf numFmtId="0" fontId="6" fillId="0" borderId="58" xfId="60" applyFont="1" applyBorder="1" applyAlignment="1">
      <alignment horizontal="center" vertical="center"/>
    </xf>
    <xf numFmtId="0" fontId="7" fillId="0" borderId="49" xfId="60" applyFont="1" applyBorder="1" applyAlignment="1">
      <alignment horizontal="center" vertical="center"/>
    </xf>
    <xf numFmtId="0" fontId="7" fillId="0" borderId="47" xfId="60" applyFont="1" applyBorder="1" applyAlignment="1">
      <alignment horizontal="center" vertical="center"/>
    </xf>
    <xf numFmtId="0" fontId="7" fillId="0" borderId="48" xfId="60" applyFont="1" applyBorder="1" applyAlignment="1">
      <alignment horizontal="center" vertical="center"/>
    </xf>
    <xf numFmtId="0" fontId="7" fillId="0" borderId="42" xfId="60" applyFont="1" applyBorder="1" applyAlignment="1">
      <alignment horizontal="center" vertical="center"/>
    </xf>
    <xf numFmtId="0" fontId="7" fillId="0" borderId="12" xfId="60" applyFont="1" applyBorder="1" applyAlignment="1">
      <alignment horizontal="center" vertical="center"/>
    </xf>
    <xf numFmtId="0" fontId="7" fillId="0" borderId="77" xfId="60" applyFont="1" applyBorder="1" applyAlignment="1">
      <alignment horizontal="center" vertical="center" shrinkToFit="1"/>
    </xf>
    <xf numFmtId="0" fontId="7" fillId="0" borderId="16" xfId="60" applyFont="1" applyBorder="1" applyAlignment="1">
      <alignment horizontal="center" vertical="center" shrinkToFit="1"/>
    </xf>
    <xf numFmtId="0" fontId="7" fillId="0" borderId="46" xfId="60" applyFont="1" applyBorder="1" applyAlignment="1">
      <alignment horizontal="center" vertical="center"/>
    </xf>
    <xf numFmtId="0" fontId="7" fillId="0" borderId="6" xfId="60" applyFont="1" applyBorder="1" applyAlignment="1">
      <alignment horizontal="center" vertical="center"/>
    </xf>
    <xf numFmtId="0" fontId="7" fillId="0" borderId="4" xfId="60" applyFont="1" applyBorder="1" applyAlignment="1">
      <alignment horizontal="center" vertical="center"/>
    </xf>
    <xf numFmtId="0" fontId="7" fillId="0" borderId="56" xfId="60" applyFont="1" applyBorder="1" applyAlignment="1">
      <alignment horizontal="center" vertical="center"/>
    </xf>
    <xf numFmtId="0" fontId="7" fillId="0" borderId="57" xfId="60" applyFont="1" applyBorder="1" applyAlignment="1">
      <alignment horizontal="center" vertical="center"/>
    </xf>
    <xf numFmtId="0" fontId="7" fillId="0" borderId="47" xfId="60" applyFont="1" applyBorder="1" applyAlignment="1">
      <alignment horizontal="center" vertical="center" wrapText="1"/>
    </xf>
    <xf numFmtId="0" fontId="7" fillId="0" borderId="4" xfId="60" applyFont="1" applyBorder="1" applyAlignment="1">
      <alignment horizontal="center" vertical="center" wrapText="1"/>
    </xf>
    <xf numFmtId="0" fontId="7" fillId="0" borderId="57" xfId="60" applyFont="1" applyBorder="1" applyAlignment="1">
      <alignment horizontal="center" vertical="center" wrapText="1"/>
    </xf>
    <xf numFmtId="0" fontId="7" fillId="0" borderId="84" xfId="60" applyFont="1" applyBorder="1" applyAlignment="1">
      <alignment horizontal="center" vertical="center"/>
    </xf>
    <xf numFmtId="0" fontId="7" fillId="0" borderId="1" xfId="60" applyFont="1" applyBorder="1" applyAlignment="1">
      <alignment horizontal="center" vertical="center"/>
    </xf>
    <xf numFmtId="0" fontId="7" fillId="0" borderId="35" xfId="60" applyFont="1" applyBorder="1" applyAlignment="1">
      <alignment horizontal="center" vertical="center"/>
    </xf>
    <xf numFmtId="0" fontId="7" fillId="0" borderId="0" xfId="60" applyFont="1" applyAlignment="1">
      <alignment horizontal="center" vertical="center"/>
    </xf>
    <xf numFmtId="0" fontId="7" fillId="0" borderId="30" xfId="60" applyFont="1" applyBorder="1" applyAlignment="1">
      <alignment horizontal="center" vertical="center"/>
    </xf>
    <xf numFmtId="0" fontId="7" fillId="0" borderId="86" xfId="60" applyFont="1" applyBorder="1" applyAlignment="1">
      <alignment horizontal="center" vertical="center"/>
    </xf>
    <xf numFmtId="0" fontId="7" fillId="0" borderId="82" xfId="60" applyFont="1" applyBorder="1" applyAlignment="1">
      <alignment horizontal="center" vertical="center" shrinkToFit="1"/>
    </xf>
    <xf numFmtId="0" fontId="7" fillId="0" borderId="1" xfId="60" applyFont="1" applyBorder="1" applyAlignment="1">
      <alignment horizontal="center" vertical="center" shrinkToFit="1"/>
    </xf>
    <xf numFmtId="0" fontId="7" fillId="0" borderId="83" xfId="60" applyFont="1" applyBorder="1" applyAlignment="1">
      <alignment horizontal="center" vertical="center" shrinkToFit="1"/>
    </xf>
    <xf numFmtId="0" fontId="7" fillId="0" borderId="18" xfId="60" applyFont="1" applyBorder="1" applyAlignment="1">
      <alignment horizontal="center" vertical="center" shrinkToFit="1"/>
    </xf>
    <xf numFmtId="0" fontId="7" fillId="0" borderId="0" xfId="60" applyFont="1" applyAlignment="1">
      <alignment horizontal="center" vertical="center" shrinkToFit="1"/>
    </xf>
    <xf numFmtId="0" fontId="7" fillId="0" borderId="36" xfId="60" applyFont="1" applyBorder="1" applyAlignment="1">
      <alignment horizontal="center" vertical="center" shrinkToFit="1"/>
    </xf>
    <xf numFmtId="0" fontId="7" fillId="0" borderId="24" xfId="60" applyFont="1" applyBorder="1" applyAlignment="1">
      <alignment horizontal="center" vertical="center" shrinkToFit="1"/>
    </xf>
    <xf numFmtId="0" fontId="7" fillId="0" borderId="86" xfId="60" applyFont="1" applyBorder="1" applyAlignment="1">
      <alignment horizontal="center" vertical="center" shrinkToFit="1"/>
    </xf>
    <xf numFmtId="0" fontId="7" fillId="0" borderId="126" xfId="60" applyFont="1" applyBorder="1" applyAlignment="1">
      <alignment horizontal="center" vertical="center" shrinkToFit="1"/>
    </xf>
    <xf numFmtId="0" fontId="7" fillId="0" borderId="143" xfId="60" applyFont="1" applyBorder="1" applyAlignment="1">
      <alignment horizontal="center" vertical="center" wrapText="1"/>
    </xf>
    <xf numFmtId="0" fontId="7" fillId="0" borderId="42" xfId="60" applyFont="1" applyBorder="1" applyAlignment="1">
      <alignment horizontal="center" vertical="center" wrapText="1"/>
    </xf>
    <xf numFmtId="0" fontId="7" fillId="0" borderId="77" xfId="60" applyFont="1" applyBorder="1" applyAlignment="1">
      <alignment horizontal="center" vertical="center" wrapText="1"/>
    </xf>
    <xf numFmtId="0" fontId="7" fillId="0" borderId="78" xfId="60" applyFont="1" applyBorder="1" applyAlignment="1">
      <alignment horizontal="center" vertical="center" wrapText="1"/>
    </xf>
    <xf numFmtId="0" fontId="7" fillId="0" borderId="79" xfId="60" applyFont="1" applyBorder="1" applyAlignment="1">
      <alignment horizontal="center" vertical="center" wrapText="1"/>
    </xf>
    <xf numFmtId="0" fontId="7" fillId="0" borderId="23" xfId="60" applyFont="1" applyBorder="1" applyAlignment="1">
      <alignment horizontal="center" vertical="center" wrapText="1"/>
    </xf>
    <xf numFmtId="178" fontId="7" fillId="0" borderId="28" xfId="60" applyNumberFormat="1" applyFont="1" applyBorder="1" applyAlignment="1">
      <alignment horizontal="center" vertical="center"/>
    </xf>
    <xf numFmtId="178" fontId="7" fillId="0" borderId="9" xfId="60" applyNumberFormat="1" applyFont="1" applyBorder="1" applyAlignment="1">
      <alignment horizontal="center" vertical="center"/>
    </xf>
    <xf numFmtId="178" fontId="7" fillId="0" borderId="143" xfId="60" applyNumberFormat="1" applyFont="1" applyBorder="1" applyAlignment="1">
      <alignment horizontal="center" vertical="center"/>
    </xf>
    <xf numFmtId="178" fontId="7" fillId="0" borderId="125" xfId="60" applyNumberFormat="1" applyFont="1" applyBorder="1" applyAlignment="1">
      <alignment horizontal="center" vertical="center"/>
    </xf>
    <xf numFmtId="0" fontId="7" fillId="0" borderId="20" xfId="60" applyFont="1" applyBorder="1" applyAlignment="1" applyProtection="1">
      <alignment horizontal="left" vertical="center" shrinkToFit="1"/>
      <protection locked="0"/>
    </xf>
    <xf numFmtId="0" fontId="7" fillId="0" borderId="21" xfId="60" applyFont="1" applyBorder="1" applyAlignment="1" applyProtection="1">
      <alignment horizontal="left" vertical="center" shrinkToFit="1"/>
      <protection locked="0"/>
    </xf>
    <xf numFmtId="0" fontId="7" fillId="0" borderId="28" xfId="60" applyFont="1" applyBorder="1" applyAlignment="1" applyProtection="1">
      <alignment horizontal="left" vertical="center" shrinkToFit="1"/>
      <protection locked="0"/>
    </xf>
    <xf numFmtId="0" fontId="7" fillId="0" borderId="9" xfId="60" applyFont="1" applyBorder="1" applyAlignment="1" applyProtection="1">
      <alignment horizontal="left" vertical="center" shrinkToFit="1"/>
      <protection locked="0"/>
    </xf>
    <xf numFmtId="0" fontId="7" fillId="0" borderId="8" xfId="60" applyFont="1" applyBorder="1" applyAlignment="1" applyProtection="1">
      <alignment horizontal="left" vertical="center" shrinkToFit="1"/>
      <protection locked="0"/>
    </xf>
    <xf numFmtId="0" fontId="7" fillId="0" borderId="9" xfId="60" applyFont="1" applyBorder="1" applyAlignment="1">
      <alignment horizontal="center" vertical="center"/>
    </xf>
    <xf numFmtId="0" fontId="7" fillId="0" borderId="29" xfId="60" applyFont="1" applyBorder="1" applyAlignment="1">
      <alignment horizontal="center" vertical="center"/>
    </xf>
    <xf numFmtId="0" fontId="7" fillId="0" borderId="46" xfId="60" applyFont="1" applyBorder="1" applyAlignment="1" applyProtection="1">
      <alignment horizontal="left" vertical="center" shrinkToFit="1"/>
      <protection locked="0"/>
    </xf>
    <xf numFmtId="0" fontId="7" fillId="0" borderId="47" xfId="60" applyFont="1" applyBorder="1" applyAlignment="1" applyProtection="1">
      <alignment horizontal="left" vertical="center" shrinkToFit="1"/>
      <protection locked="0"/>
    </xf>
    <xf numFmtId="0" fontId="7" fillId="0" borderId="143" xfId="60" applyFont="1" applyBorder="1" applyAlignment="1" applyProtection="1">
      <alignment horizontal="left" vertical="center" shrinkToFit="1"/>
      <protection locked="0"/>
    </xf>
    <xf numFmtId="0" fontId="7" fillId="0" borderId="125" xfId="60" applyFont="1" applyBorder="1" applyAlignment="1" applyProtection="1">
      <alignment horizontal="left" vertical="center" shrinkToFit="1"/>
      <protection locked="0"/>
    </xf>
    <xf numFmtId="0" fontId="7" fillId="0" borderId="39" xfId="60" applyFont="1" applyBorder="1" applyAlignment="1" applyProtection="1">
      <alignment horizontal="left" vertical="center" shrinkToFit="1"/>
      <protection locked="0"/>
    </xf>
    <xf numFmtId="0" fontId="7" fillId="0" borderId="125" xfId="60" applyFont="1" applyBorder="1" applyAlignment="1">
      <alignment horizontal="center" vertical="center"/>
    </xf>
    <xf numFmtId="178" fontId="7" fillId="0" borderId="37" xfId="60" applyNumberFormat="1" applyFont="1" applyBorder="1" applyAlignment="1">
      <alignment horizontal="center" vertical="center"/>
    </xf>
    <xf numFmtId="178" fontId="7" fillId="0" borderId="11" xfId="60" applyNumberFormat="1" applyFont="1" applyBorder="1" applyAlignment="1">
      <alignment horizontal="center" vertical="center"/>
    </xf>
    <xf numFmtId="0" fontId="7" fillId="0" borderId="50" xfId="60" applyFont="1" applyBorder="1" applyAlignment="1" applyProtection="1">
      <alignment horizontal="left" vertical="center" shrinkToFit="1"/>
      <protection locked="0"/>
    </xf>
    <xf numFmtId="0" fontId="7" fillId="0" borderId="51" xfId="60" applyFont="1" applyBorder="1" applyAlignment="1" applyProtection="1">
      <alignment horizontal="left" vertical="center" shrinkToFit="1"/>
      <protection locked="0"/>
    </xf>
    <xf numFmtId="0" fontId="7" fillId="0" borderId="4" xfId="60" applyFont="1" applyBorder="1" applyAlignment="1" applyProtection="1">
      <alignment horizontal="left" vertical="center" shrinkToFit="1"/>
      <protection locked="0"/>
    </xf>
    <xf numFmtId="0" fontId="7" fillId="0" borderId="42" xfId="60" applyFont="1" applyBorder="1" applyAlignment="1" applyProtection="1">
      <alignment horizontal="left" vertical="center" shrinkToFit="1"/>
      <protection locked="0"/>
    </xf>
    <xf numFmtId="0" fontId="7" fillId="0" borderId="13" xfId="60" applyFont="1" applyBorder="1" applyAlignment="1" applyProtection="1">
      <alignment horizontal="left" vertical="center" shrinkToFit="1"/>
      <protection locked="0"/>
    </xf>
    <xf numFmtId="0" fontId="7" fillId="0" borderId="12" xfId="60" applyFont="1" applyBorder="1" applyAlignment="1" applyProtection="1">
      <alignment horizontal="left" vertical="center" shrinkToFit="1"/>
      <protection locked="0"/>
    </xf>
    <xf numFmtId="0" fontId="7" fillId="0" borderId="13" xfId="60" applyFont="1" applyBorder="1" applyAlignment="1">
      <alignment horizontal="center" vertical="center"/>
    </xf>
    <xf numFmtId="0" fontId="7" fillId="0" borderId="3" xfId="60" applyFont="1" applyBorder="1" applyAlignment="1">
      <alignment horizontal="center" vertical="center"/>
    </xf>
    <xf numFmtId="178" fontId="7" fillId="0" borderId="42" xfId="60" applyNumberFormat="1" applyFont="1" applyBorder="1" applyAlignment="1">
      <alignment horizontal="center" vertical="center"/>
    </xf>
    <xf numFmtId="178" fontId="7" fillId="0" borderId="13" xfId="60" applyNumberFormat="1" applyFont="1" applyBorder="1" applyAlignment="1">
      <alignment horizontal="center" vertical="center"/>
    </xf>
    <xf numFmtId="0" fontId="7" fillId="0" borderId="37" xfId="60" applyFont="1" applyBorder="1" applyAlignment="1" applyProtection="1">
      <alignment horizontal="left" vertical="center" shrinkToFit="1"/>
      <protection locked="0"/>
    </xf>
    <xf numFmtId="0" fontId="7" fillId="0" borderId="11" xfId="60" applyFont="1" applyBorder="1" applyAlignment="1" applyProtection="1">
      <alignment horizontal="left" vertical="center" shrinkToFit="1"/>
      <protection locked="0"/>
    </xf>
    <xf numFmtId="0" fontId="7" fillId="0" borderId="10" xfId="60" applyFont="1" applyBorder="1" applyAlignment="1" applyProtection="1">
      <alignment horizontal="left" vertical="center" shrinkToFit="1"/>
      <protection locked="0"/>
    </xf>
    <xf numFmtId="0" fontId="7" fillId="0" borderId="11" xfId="60" applyFont="1" applyBorder="1" applyAlignment="1">
      <alignment horizontal="center" vertical="center"/>
    </xf>
    <xf numFmtId="0" fontId="7" fillId="0" borderId="38" xfId="60" applyFont="1" applyBorder="1" applyAlignment="1">
      <alignment horizontal="center" vertical="center"/>
    </xf>
    <xf numFmtId="0" fontId="7" fillId="0" borderId="6" xfId="60" applyFont="1" applyBorder="1" applyAlignment="1" applyProtection="1">
      <alignment horizontal="left" vertical="center" shrinkToFit="1"/>
      <protection locked="0"/>
    </xf>
    <xf numFmtId="0" fontId="7" fillId="0" borderId="19" xfId="60" applyFont="1" applyBorder="1" applyAlignment="1">
      <alignment horizontal="right" vertical="center"/>
    </xf>
    <xf numFmtId="0" fontId="7" fillId="0" borderId="9" xfId="60" applyFont="1" applyBorder="1" applyAlignment="1">
      <alignment horizontal="right" vertical="center"/>
    </xf>
    <xf numFmtId="0" fontId="7" fillId="0" borderId="8" xfId="60" applyFont="1" applyBorder="1" applyAlignment="1">
      <alignment horizontal="right" vertical="center"/>
    </xf>
    <xf numFmtId="0" fontId="7" fillId="43" borderId="19" xfId="60" applyFont="1" applyFill="1" applyBorder="1" applyAlignment="1" applyProtection="1">
      <alignment horizontal="center" vertical="center"/>
      <protection locked="0"/>
    </xf>
    <xf numFmtId="0" fontId="7" fillId="43" borderId="9" xfId="60" applyFont="1" applyFill="1" applyBorder="1" applyAlignment="1" applyProtection="1">
      <alignment horizontal="center" vertical="center"/>
      <protection locked="0"/>
    </xf>
    <xf numFmtId="0" fontId="7" fillId="43" borderId="8" xfId="60" applyFont="1" applyFill="1" applyBorder="1" applyAlignment="1" applyProtection="1">
      <alignment horizontal="center" vertical="center"/>
      <protection locked="0"/>
    </xf>
    <xf numFmtId="0" fontId="5" fillId="0" borderId="78" xfId="60" applyFont="1" applyBorder="1" applyAlignment="1">
      <alignment horizontal="center" vertical="center" wrapText="1"/>
    </xf>
    <xf numFmtId="0" fontId="7" fillId="0" borderId="19" xfId="60" applyFont="1" applyBorder="1" applyAlignment="1" applyProtection="1">
      <alignment horizontal="center" vertical="center"/>
      <protection locked="0"/>
    </xf>
    <xf numFmtId="0" fontId="7" fillId="0" borderId="9" xfId="60" applyFont="1" applyBorder="1" applyAlignment="1" applyProtection="1">
      <alignment horizontal="center" vertical="center"/>
      <protection locked="0"/>
    </xf>
    <xf numFmtId="0" fontId="7" fillId="0" borderId="8" xfId="60" applyFont="1" applyBorder="1" applyAlignment="1" applyProtection="1">
      <alignment horizontal="center" vertical="center"/>
      <protection locked="0"/>
    </xf>
    <xf numFmtId="178" fontId="7" fillId="0" borderId="33" xfId="60" applyNumberFormat="1" applyFont="1" applyBorder="1" applyAlignment="1" applyProtection="1">
      <alignment horizontal="center" vertical="center"/>
      <protection hidden="1"/>
    </xf>
    <xf numFmtId="178" fontId="7" fillId="0" borderId="15" xfId="60" applyNumberFormat="1" applyFont="1" applyBorder="1" applyAlignment="1" applyProtection="1">
      <alignment horizontal="center" vertical="center"/>
      <protection hidden="1"/>
    </xf>
    <xf numFmtId="178" fontId="7" fillId="0" borderId="34" xfId="60" applyNumberFormat="1" applyFont="1" applyBorder="1" applyAlignment="1" applyProtection="1">
      <alignment horizontal="center" vertical="center"/>
      <protection hidden="1"/>
    </xf>
    <xf numFmtId="0" fontId="7" fillId="0" borderId="154" xfId="60" applyFont="1" applyBorder="1" applyAlignment="1" applyProtection="1">
      <alignment horizontal="center" vertical="center"/>
      <protection hidden="1"/>
    </xf>
    <xf numFmtId="0" fontId="7" fillId="0" borderId="13" xfId="60" applyFont="1" applyBorder="1" applyAlignment="1" applyProtection="1">
      <alignment horizontal="center" vertical="center"/>
      <protection hidden="1"/>
    </xf>
    <xf numFmtId="0" fontId="7" fillId="0" borderId="3" xfId="60" applyFont="1" applyBorder="1" applyAlignment="1" applyProtection="1">
      <alignment horizontal="center" vertical="center"/>
      <protection hidden="1"/>
    </xf>
    <xf numFmtId="178" fontId="7" fillId="0" borderId="35" xfId="60" applyNumberFormat="1" applyFont="1" applyBorder="1" applyAlignment="1" applyProtection="1">
      <alignment horizontal="center" vertical="center"/>
      <protection hidden="1"/>
    </xf>
    <xf numFmtId="178" fontId="7" fillId="0" borderId="0" xfId="60" applyNumberFormat="1" applyFont="1" applyAlignment="1" applyProtection="1">
      <alignment horizontal="center" vertical="center"/>
      <protection hidden="1"/>
    </xf>
    <xf numFmtId="178" fontId="7" fillId="0" borderId="36" xfId="60" applyNumberFormat="1" applyFont="1" applyBorder="1" applyAlignment="1" applyProtection="1">
      <alignment horizontal="center" vertical="center"/>
      <protection hidden="1"/>
    </xf>
    <xf numFmtId="178" fontId="7" fillId="0" borderId="42" xfId="60" applyNumberFormat="1" applyFont="1" applyBorder="1" applyAlignment="1" applyProtection="1">
      <alignment horizontal="center" vertical="center"/>
      <protection hidden="1"/>
    </xf>
    <xf numFmtId="178" fontId="7" fillId="0" borderId="13" xfId="60" applyNumberFormat="1" applyFont="1" applyBorder="1" applyAlignment="1" applyProtection="1">
      <alignment horizontal="center" vertical="center"/>
      <protection hidden="1"/>
    </xf>
    <xf numFmtId="178" fontId="7" fillId="0" borderId="3" xfId="60" applyNumberFormat="1" applyFont="1" applyBorder="1" applyAlignment="1" applyProtection="1">
      <alignment horizontal="center" vertical="center"/>
      <protection hidden="1"/>
    </xf>
    <xf numFmtId="0" fontId="7" fillId="0" borderId="0" xfId="60" applyFont="1" applyAlignment="1" applyProtection="1">
      <alignment horizontal="left" vertical="center" shrinkToFit="1"/>
      <protection hidden="1"/>
    </xf>
    <xf numFmtId="0" fontId="7" fillId="0" borderId="46" xfId="60" applyFont="1" applyBorder="1" applyAlignment="1" applyProtection="1">
      <alignment horizontal="center" vertical="center"/>
      <protection hidden="1"/>
    </xf>
    <xf numFmtId="0" fontId="7" fillId="0" borderId="47" xfId="60" applyFont="1" applyBorder="1" applyAlignment="1" applyProtection="1">
      <alignment horizontal="center" vertical="center"/>
      <protection hidden="1"/>
    </xf>
    <xf numFmtId="0" fontId="7" fillId="0" borderId="48" xfId="60" applyFont="1" applyBorder="1" applyAlignment="1" applyProtection="1">
      <alignment horizontal="center" vertical="center"/>
      <protection hidden="1"/>
    </xf>
    <xf numFmtId="0" fontId="7" fillId="0" borderId="98" xfId="60" applyFont="1" applyBorder="1" applyAlignment="1" applyProtection="1">
      <alignment horizontal="center" vertical="center"/>
      <protection hidden="1"/>
    </xf>
    <xf numFmtId="0" fontId="7" fillId="0" borderId="58" xfId="60" applyFont="1" applyBorder="1" applyAlignment="1" applyProtection="1">
      <alignment horizontal="center" vertical="center"/>
      <protection hidden="1"/>
    </xf>
    <xf numFmtId="0" fontId="6" fillId="0" borderId="0" xfId="60" applyFont="1" applyAlignment="1" applyProtection="1">
      <alignment horizontal="center" vertical="center"/>
      <protection hidden="1"/>
    </xf>
    <xf numFmtId="0" fontId="7" fillId="0" borderId="84" xfId="60" applyFont="1" applyBorder="1" applyAlignment="1" applyProtection="1">
      <alignment horizontal="center" vertical="center"/>
      <protection hidden="1"/>
    </xf>
    <xf numFmtId="0" fontId="7" fillId="0" borderId="1" xfId="60" applyFont="1" applyBorder="1" applyAlignment="1" applyProtection="1">
      <alignment horizontal="center" vertical="center"/>
      <protection hidden="1"/>
    </xf>
    <xf numFmtId="0" fontId="7" fillId="0" borderId="35" xfId="60" applyFont="1" applyBorder="1" applyAlignment="1" applyProtection="1">
      <alignment horizontal="center" vertical="center"/>
      <protection hidden="1"/>
    </xf>
    <xf numFmtId="0" fontId="7" fillId="0" borderId="0" xfId="60" applyFont="1" applyAlignment="1" applyProtection="1">
      <alignment horizontal="center" vertical="center"/>
      <protection hidden="1"/>
    </xf>
    <xf numFmtId="0" fontId="7" fillId="0" borderId="30" xfId="60" applyFont="1" applyBorder="1" applyAlignment="1" applyProtection="1">
      <alignment horizontal="center" vertical="center"/>
      <protection hidden="1"/>
    </xf>
    <xf numFmtId="0" fontId="7" fillId="0" borderId="86" xfId="60" applyFont="1" applyBorder="1" applyAlignment="1" applyProtection="1">
      <alignment horizontal="center" vertical="center"/>
      <protection hidden="1"/>
    </xf>
    <xf numFmtId="0" fontId="7" fillId="0" borderId="42" xfId="60" applyFont="1" applyBorder="1" applyAlignment="1" applyProtection="1">
      <alignment horizontal="center" vertical="center"/>
      <protection hidden="1"/>
    </xf>
    <xf numFmtId="0" fontId="7" fillId="0" borderId="12" xfId="60" applyFont="1" applyBorder="1" applyAlignment="1" applyProtection="1">
      <alignment horizontal="center" vertical="center"/>
      <protection hidden="1"/>
    </xf>
    <xf numFmtId="0" fontId="6" fillId="0" borderId="80" xfId="60" applyFont="1" applyBorder="1" applyAlignment="1" applyProtection="1">
      <alignment horizontal="center" vertical="center"/>
      <protection hidden="1"/>
    </xf>
    <xf numFmtId="0" fontId="6" fillId="0" borderId="125" xfId="60" applyFont="1" applyBorder="1" applyAlignment="1" applyProtection="1">
      <alignment horizontal="center" vertical="center"/>
      <protection hidden="1"/>
    </xf>
    <xf numFmtId="0" fontId="6" fillId="0" borderId="49" xfId="60" applyFont="1" applyBorder="1" applyAlignment="1" applyProtection="1">
      <alignment horizontal="center" vertical="center"/>
      <protection hidden="1"/>
    </xf>
    <xf numFmtId="0" fontId="6" fillId="0" borderId="81" xfId="60" applyFont="1" applyBorder="1" applyAlignment="1" applyProtection="1">
      <alignment horizontal="center" vertical="center"/>
      <protection hidden="1"/>
    </xf>
    <xf numFmtId="0" fontId="6" fillId="0" borderId="98" xfId="60" applyFont="1" applyBorder="1" applyAlignment="1" applyProtection="1">
      <alignment horizontal="center" vertical="center"/>
      <protection hidden="1"/>
    </xf>
    <xf numFmtId="0" fontId="6" fillId="0" borderId="58" xfId="60" applyFont="1" applyBorder="1" applyAlignment="1" applyProtection="1">
      <alignment horizontal="center" vertical="center"/>
      <protection hidden="1"/>
    </xf>
    <xf numFmtId="0" fontId="7" fillId="0" borderId="77" xfId="60" applyFont="1" applyBorder="1" applyAlignment="1" applyProtection="1">
      <alignment horizontal="center" vertical="center" shrinkToFit="1"/>
      <protection hidden="1"/>
    </xf>
    <xf numFmtId="0" fontId="7" fillId="0" borderId="16" xfId="60" applyFont="1" applyBorder="1" applyAlignment="1" applyProtection="1">
      <alignment horizontal="center" vertical="center" shrinkToFit="1"/>
      <protection hidden="1"/>
    </xf>
    <xf numFmtId="0" fontId="7" fillId="0" borderId="49" xfId="60" applyFont="1" applyBorder="1" applyAlignment="1" applyProtection="1">
      <alignment horizontal="center" vertical="center"/>
      <protection hidden="1"/>
    </xf>
    <xf numFmtId="0" fontId="7" fillId="0" borderId="82" xfId="60" applyFont="1" applyBorder="1" applyAlignment="1" applyProtection="1">
      <alignment horizontal="center" vertical="center" shrinkToFit="1"/>
      <protection hidden="1"/>
    </xf>
    <xf numFmtId="0" fontId="7" fillId="0" borderId="1" xfId="60" applyFont="1" applyBorder="1" applyAlignment="1" applyProtection="1">
      <alignment horizontal="center" vertical="center" shrinkToFit="1"/>
      <protection hidden="1"/>
    </xf>
    <xf numFmtId="0" fontId="7" fillId="0" borderId="83" xfId="60" applyFont="1" applyBorder="1" applyAlignment="1" applyProtection="1">
      <alignment horizontal="center" vertical="center" shrinkToFit="1"/>
      <protection hidden="1"/>
    </xf>
    <xf numFmtId="0" fontId="7" fillId="0" borderId="18" xfId="60" applyFont="1" applyBorder="1" applyAlignment="1" applyProtection="1">
      <alignment horizontal="center" vertical="center" shrinkToFit="1"/>
      <protection hidden="1"/>
    </xf>
    <xf numFmtId="0" fontId="7" fillId="0" borderId="0" xfId="60" applyFont="1" applyAlignment="1" applyProtection="1">
      <alignment horizontal="center" vertical="center" shrinkToFit="1"/>
      <protection hidden="1"/>
    </xf>
    <xf numFmtId="0" fontId="7" fillId="0" borderId="36" xfId="60" applyFont="1" applyBorder="1" applyAlignment="1" applyProtection="1">
      <alignment horizontal="center" vertical="center" shrinkToFit="1"/>
      <protection hidden="1"/>
    </xf>
    <xf numFmtId="0" fontId="7" fillId="0" borderId="24" xfId="60" applyFont="1" applyBorder="1" applyAlignment="1" applyProtection="1">
      <alignment horizontal="center" vertical="center" shrinkToFit="1"/>
      <protection hidden="1"/>
    </xf>
    <xf numFmtId="0" fontId="7" fillId="0" borderId="86" xfId="60" applyFont="1" applyBorder="1" applyAlignment="1" applyProtection="1">
      <alignment horizontal="center" vertical="center" shrinkToFit="1"/>
      <protection hidden="1"/>
    </xf>
    <xf numFmtId="0" fontId="7" fillId="0" borderId="126" xfId="60" applyFont="1" applyBorder="1" applyAlignment="1" applyProtection="1">
      <alignment horizontal="center" vertical="center" shrinkToFit="1"/>
      <protection hidden="1"/>
    </xf>
    <xf numFmtId="178" fontId="7" fillId="0" borderId="84" xfId="60" applyNumberFormat="1" applyFont="1" applyBorder="1" applyAlignment="1" applyProtection="1">
      <alignment horizontal="center" vertical="center"/>
      <protection hidden="1"/>
    </xf>
    <xf numFmtId="178" fontId="7" fillId="0" borderId="1" xfId="60" applyNumberFormat="1" applyFont="1" applyBorder="1" applyAlignment="1" applyProtection="1">
      <alignment horizontal="center" vertical="center"/>
      <protection hidden="1"/>
    </xf>
    <xf numFmtId="178" fontId="7" fillId="0" borderId="83" xfId="60" applyNumberFormat="1" applyFont="1" applyBorder="1" applyAlignment="1" applyProtection="1">
      <alignment horizontal="center" vertical="center"/>
      <protection hidden="1"/>
    </xf>
    <xf numFmtId="0" fontId="7" fillId="0" borderId="25" xfId="60" applyFont="1" applyBorder="1" applyAlignment="1" applyProtection="1">
      <alignment horizontal="left" vertical="center" shrinkToFit="1"/>
      <protection locked="0"/>
    </xf>
    <xf numFmtId="0" fontId="7" fillId="0" borderId="26" xfId="60" applyFont="1" applyBorder="1" applyAlignment="1" applyProtection="1">
      <alignment horizontal="left" vertical="center" shrinkToFit="1"/>
      <protection locked="0"/>
    </xf>
    <xf numFmtId="0" fontId="7" fillId="0" borderId="77" xfId="60" applyFont="1" applyBorder="1" applyAlignment="1" applyProtection="1">
      <alignment horizontal="left" vertical="center" shrinkToFit="1"/>
      <protection locked="0"/>
    </xf>
    <xf numFmtId="0" fontId="7" fillId="0" borderId="98" xfId="60" applyFont="1" applyBorder="1" applyAlignment="1" applyProtection="1">
      <alignment horizontal="left" vertical="center" shrinkToFit="1"/>
      <protection locked="0"/>
    </xf>
    <xf numFmtId="0" fontId="7" fillId="0" borderId="16" xfId="60" applyFont="1" applyBorder="1" applyAlignment="1" applyProtection="1">
      <alignment horizontal="left" vertical="center" shrinkToFit="1"/>
      <protection locked="0"/>
    </xf>
    <xf numFmtId="0" fontId="7" fillId="0" borderId="57" xfId="60" applyFont="1" applyBorder="1" applyAlignment="1" applyProtection="1">
      <alignment horizontal="left" vertical="center" shrinkToFit="1"/>
      <protection locked="0"/>
    </xf>
    <xf numFmtId="0" fontId="7" fillId="0" borderId="6" xfId="60" applyFont="1" applyBorder="1" applyAlignment="1" applyProtection="1">
      <alignment horizontal="center" vertical="center"/>
      <protection hidden="1"/>
    </xf>
    <xf numFmtId="0" fontId="7" fillId="0" borderId="4" xfId="60" applyFont="1" applyBorder="1" applyAlignment="1" applyProtection="1">
      <alignment horizontal="center" vertical="center"/>
      <protection hidden="1"/>
    </xf>
    <xf numFmtId="0" fontId="7" fillId="0" borderId="56" xfId="60" applyFont="1" applyBorder="1" applyAlignment="1" applyProtection="1">
      <alignment horizontal="center" vertical="center"/>
      <protection hidden="1"/>
    </xf>
    <xf numFmtId="0" fontId="7" fillId="0" borderId="57" xfId="60" applyFont="1" applyBorder="1" applyAlignment="1" applyProtection="1">
      <alignment horizontal="center" vertical="center"/>
      <protection hidden="1"/>
    </xf>
    <xf numFmtId="0" fontId="7" fillId="0" borderId="47" xfId="60" applyFont="1" applyBorder="1" applyAlignment="1" applyProtection="1">
      <alignment horizontal="center" vertical="center" wrapText="1"/>
      <protection hidden="1"/>
    </xf>
    <xf numFmtId="0" fontId="7" fillId="0" borderId="4" xfId="60" applyFont="1" applyBorder="1" applyAlignment="1" applyProtection="1">
      <alignment horizontal="center" vertical="center" wrapText="1"/>
      <protection hidden="1"/>
    </xf>
    <xf numFmtId="0" fontId="7" fillId="0" borderId="57" xfId="60" applyFont="1" applyBorder="1" applyAlignment="1" applyProtection="1">
      <alignment horizontal="center" vertical="center" wrapText="1"/>
      <protection hidden="1"/>
    </xf>
    <xf numFmtId="0" fontId="7" fillId="0" borderId="154" xfId="60" applyFont="1" applyBorder="1" applyAlignment="1" applyProtection="1">
      <alignment horizontal="left" vertical="center" shrinkToFit="1"/>
      <protection locked="0"/>
    </xf>
    <xf numFmtId="0" fontId="7" fillId="0" borderId="3" xfId="60" applyFont="1" applyBorder="1" applyAlignment="1" applyProtection="1">
      <alignment horizontal="left" vertical="center" shrinkToFit="1"/>
      <protection locked="0"/>
    </xf>
    <xf numFmtId="0" fontId="50" fillId="0" borderId="53" xfId="60" applyFont="1" applyBorder="1" applyAlignment="1" applyProtection="1">
      <alignment horizontal="center" vertical="center" wrapText="1"/>
      <protection hidden="1"/>
    </xf>
    <xf numFmtId="0" fontId="0" fillId="0" borderId="54" xfId="60" applyFont="1" applyBorder="1" applyAlignment="1" applyProtection="1">
      <alignment horizontal="center" vertical="center"/>
      <protection hidden="1"/>
    </xf>
    <xf numFmtId="0" fontId="0" fillId="0" borderId="55" xfId="60" applyFont="1" applyBorder="1" applyAlignment="1" applyProtection="1">
      <alignment horizontal="center" vertical="center"/>
      <protection hidden="1"/>
    </xf>
    <xf numFmtId="178" fontId="7" fillId="0" borderId="77" xfId="60" applyNumberFormat="1" applyFont="1" applyBorder="1" applyAlignment="1" applyProtection="1">
      <alignment horizontal="center" vertical="center"/>
      <protection hidden="1"/>
    </xf>
    <xf numFmtId="178" fontId="7" fillId="0" borderId="98" xfId="60" applyNumberFormat="1" applyFont="1" applyBorder="1" applyAlignment="1" applyProtection="1">
      <alignment horizontal="center" vertical="center"/>
      <protection hidden="1"/>
    </xf>
    <xf numFmtId="178" fontId="7" fillId="0" borderId="58" xfId="60" applyNumberFormat="1" applyFont="1" applyBorder="1" applyAlignment="1" applyProtection="1">
      <alignment horizontal="center" vertical="center"/>
      <protection hidden="1"/>
    </xf>
    <xf numFmtId="0" fontId="7" fillId="0" borderId="125" xfId="60" applyFont="1" applyBorder="1" applyAlignment="1" applyProtection="1">
      <alignment horizontal="center" vertical="center"/>
      <protection hidden="1"/>
    </xf>
    <xf numFmtId="0" fontId="7" fillId="0" borderId="84" xfId="60" applyFont="1" applyBorder="1" applyAlignment="1" applyProtection="1">
      <alignment horizontal="center" vertical="center" wrapText="1"/>
      <protection hidden="1"/>
    </xf>
    <xf numFmtId="0" fontId="7" fillId="0" borderId="35" xfId="60" applyFont="1" applyBorder="1" applyAlignment="1" applyProtection="1">
      <alignment horizontal="center" vertical="center" wrapText="1"/>
      <protection hidden="1"/>
    </xf>
    <xf numFmtId="0" fontId="7" fillId="0" borderId="30" xfId="60" applyFont="1" applyBorder="1" applyAlignment="1" applyProtection="1">
      <alignment horizontal="center" vertical="center" wrapText="1"/>
      <protection hidden="1"/>
    </xf>
    <xf numFmtId="0" fontId="7" fillId="0" borderId="11" xfId="60" applyFont="1" applyBorder="1" applyAlignment="1" applyProtection="1">
      <alignment horizontal="center" vertical="center"/>
      <protection hidden="1"/>
    </xf>
    <xf numFmtId="0" fontId="7" fillId="0" borderId="38" xfId="60" applyFont="1" applyBorder="1" applyAlignment="1" applyProtection="1">
      <alignment horizontal="center" vertical="center"/>
      <protection hidden="1"/>
    </xf>
    <xf numFmtId="0" fontId="7" fillId="0" borderId="85" xfId="60" applyFont="1" applyBorder="1" applyAlignment="1" applyProtection="1">
      <alignment horizontal="center" vertical="center"/>
      <protection hidden="1"/>
    </xf>
    <xf numFmtId="178" fontId="7" fillId="0" borderId="37" xfId="60" applyNumberFormat="1" applyFont="1" applyBorder="1" applyAlignment="1" applyProtection="1">
      <alignment horizontal="center" vertical="center"/>
      <protection hidden="1"/>
    </xf>
    <xf numFmtId="178" fontId="7" fillId="0" borderId="11" xfId="60" applyNumberFormat="1" applyFont="1" applyBorder="1" applyAlignment="1" applyProtection="1">
      <alignment horizontal="center" vertical="center"/>
      <protection hidden="1"/>
    </xf>
    <xf numFmtId="178" fontId="7" fillId="0" borderId="38" xfId="60" applyNumberFormat="1" applyFont="1" applyBorder="1" applyAlignment="1" applyProtection="1">
      <alignment horizontal="center" vertical="center"/>
      <protection hidden="1"/>
    </xf>
    <xf numFmtId="178" fontId="7" fillId="0" borderId="143" xfId="60" applyNumberFormat="1" applyFont="1" applyBorder="1" applyAlignment="1" applyProtection="1">
      <alignment horizontal="center" vertical="center"/>
      <protection hidden="1"/>
    </xf>
    <xf numFmtId="178" fontId="7" fillId="0" borderId="125" xfId="60" applyNumberFormat="1" applyFont="1" applyBorder="1" applyAlignment="1" applyProtection="1">
      <alignment horizontal="center" vertical="center"/>
      <protection hidden="1"/>
    </xf>
    <xf numFmtId="178" fontId="7" fillId="0" borderId="49" xfId="60" applyNumberFormat="1" applyFont="1" applyBorder="1" applyAlignment="1" applyProtection="1">
      <alignment horizontal="center" vertical="center"/>
      <protection hidden="1"/>
    </xf>
    <xf numFmtId="0" fontId="7" fillId="0" borderId="19" xfId="60" applyFont="1" applyBorder="1" applyAlignment="1" applyProtection="1">
      <alignment horizontal="right" vertical="center"/>
      <protection locked="0"/>
    </xf>
    <xf numFmtId="0" fontId="7" fillId="0" borderId="9" xfId="60" applyFont="1" applyBorder="1" applyAlignment="1" applyProtection="1">
      <alignment horizontal="right" vertical="center"/>
      <protection locked="0"/>
    </xf>
    <xf numFmtId="0" fontId="7" fillId="0" borderId="86" xfId="60" applyFont="1" applyBorder="1" applyAlignment="1" applyProtection="1">
      <alignment horizontal="right" vertical="center"/>
      <protection locked="0"/>
    </xf>
    <xf numFmtId="0" fontId="7" fillId="0" borderId="17" xfId="60" applyFont="1" applyBorder="1" applyAlignment="1" applyProtection="1">
      <alignment horizontal="right" vertical="center"/>
      <protection locked="0"/>
    </xf>
    <xf numFmtId="0" fontId="7" fillId="0" borderId="9" xfId="60" applyFont="1" applyBorder="1" applyAlignment="1" applyProtection="1">
      <alignment horizontal="center" vertical="center"/>
      <protection hidden="1"/>
    </xf>
    <xf numFmtId="0" fontId="7" fillId="0" borderId="29" xfId="60" applyFont="1" applyBorder="1" applyAlignment="1" applyProtection="1">
      <alignment horizontal="center" vertical="center"/>
      <protection hidden="1"/>
    </xf>
    <xf numFmtId="0" fontId="7" fillId="0" borderId="154" xfId="60" applyFont="1" applyBorder="1" applyAlignment="1" applyProtection="1">
      <alignment horizontal="center" vertical="center"/>
      <protection locked="0"/>
    </xf>
    <xf numFmtId="0" fontId="7" fillId="0" borderId="13" xfId="60" applyFont="1" applyBorder="1" applyAlignment="1" applyProtection="1">
      <alignment horizontal="center" vertical="center"/>
      <protection locked="0"/>
    </xf>
    <xf numFmtId="0" fontId="7" fillId="0" borderId="3" xfId="60" applyFont="1" applyBorder="1" applyAlignment="1" applyProtection="1">
      <alignment horizontal="center" vertical="center"/>
      <protection locked="0"/>
    </xf>
    <xf numFmtId="0" fontId="7" fillId="0" borderId="42" xfId="60" applyFont="1" applyBorder="1" applyAlignment="1" applyProtection="1">
      <alignment horizontal="center" vertical="center"/>
      <protection locked="0"/>
    </xf>
    <xf numFmtId="0" fontId="7" fillId="0" borderId="12" xfId="60" applyFont="1" applyBorder="1" applyAlignment="1" applyProtection="1">
      <alignment horizontal="center" vertical="center"/>
      <protection locked="0"/>
    </xf>
    <xf numFmtId="0" fontId="7" fillId="0" borderId="81" xfId="60" applyFont="1" applyBorder="1" applyAlignment="1" applyProtection="1">
      <alignment horizontal="center" vertical="center"/>
      <protection locked="0"/>
    </xf>
    <xf numFmtId="0" fontId="7" fillId="0" borderId="98" xfId="60" applyFont="1" applyBorder="1" applyAlignment="1" applyProtection="1">
      <alignment horizontal="center" vertical="center"/>
      <protection locked="0"/>
    </xf>
    <xf numFmtId="0" fontId="7" fillId="0" borderId="58" xfId="60" applyFont="1" applyBorder="1" applyAlignment="1" applyProtection="1">
      <alignment horizontal="center" vertical="center"/>
      <protection locked="0"/>
    </xf>
    <xf numFmtId="0" fontId="7" fillId="0" borderId="77" xfId="60" applyFont="1" applyBorder="1" applyAlignment="1" applyProtection="1">
      <alignment horizontal="center" vertical="center"/>
      <protection locked="0"/>
    </xf>
    <xf numFmtId="0" fontId="7" fillId="0" borderId="81" xfId="60" applyFont="1" applyBorder="1" applyAlignment="1" applyProtection="1">
      <alignment horizontal="center" vertical="center"/>
      <protection hidden="1"/>
    </xf>
    <xf numFmtId="0" fontId="7" fillId="0" borderId="143" xfId="60" applyFont="1" applyBorder="1" applyAlignment="1" applyProtection="1">
      <alignment horizontal="center" vertical="center"/>
      <protection locked="0"/>
    </xf>
    <xf numFmtId="0" fontId="7" fillId="0" borderId="125" xfId="60" applyFont="1" applyBorder="1" applyAlignment="1" applyProtection="1">
      <alignment horizontal="center" vertical="center"/>
      <protection locked="0"/>
    </xf>
    <xf numFmtId="0" fontId="7" fillId="0" borderId="49" xfId="60" applyFont="1" applyBorder="1" applyAlignment="1" applyProtection="1">
      <alignment horizontal="center" vertical="center"/>
      <protection locked="0"/>
    </xf>
    <xf numFmtId="0" fontId="7" fillId="0" borderId="39" xfId="60" applyFont="1" applyBorder="1" applyAlignment="1" applyProtection="1">
      <alignment horizontal="center" vertical="center"/>
      <protection locked="0"/>
    </xf>
    <xf numFmtId="0" fontId="7" fillId="0" borderId="82" xfId="60" applyFont="1" applyBorder="1" applyAlignment="1" applyProtection="1">
      <alignment horizontal="center" vertical="center"/>
      <protection hidden="1"/>
    </xf>
    <xf numFmtId="0" fontId="7" fillId="0" borderId="83" xfId="60" applyFont="1" applyBorder="1" applyAlignment="1" applyProtection="1">
      <alignment horizontal="center" vertical="center"/>
      <protection hidden="1"/>
    </xf>
    <xf numFmtId="0" fontId="7" fillId="0" borderId="18" xfId="60" applyFont="1" applyBorder="1" applyAlignment="1" applyProtection="1">
      <alignment horizontal="center" vertical="center"/>
      <protection hidden="1"/>
    </xf>
    <xf numFmtId="0" fontId="7" fillId="0" borderId="36" xfId="60" applyFont="1" applyBorder="1" applyAlignment="1" applyProtection="1">
      <alignment horizontal="center" vertical="center"/>
      <protection hidden="1"/>
    </xf>
    <xf numFmtId="0" fontId="7" fillId="0" borderId="16" xfId="60" applyFont="1" applyBorder="1" applyAlignment="1" applyProtection="1">
      <alignment horizontal="center" vertical="center"/>
      <protection locked="0"/>
    </xf>
    <xf numFmtId="0" fontId="7" fillId="0" borderId="80" xfId="60" applyFont="1" applyBorder="1" applyAlignment="1" applyProtection="1">
      <alignment horizontal="center" vertical="center"/>
      <protection locked="0"/>
    </xf>
    <xf numFmtId="0" fontId="7" fillId="0" borderId="58" xfId="60" applyFont="1" applyBorder="1" applyAlignment="1" applyProtection="1">
      <alignment horizontal="left" vertical="center" shrinkToFit="1"/>
      <protection locked="0"/>
    </xf>
    <xf numFmtId="0" fontId="7" fillId="0" borderId="81" xfId="60" applyFont="1" applyBorder="1" applyAlignment="1" applyProtection="1">
      <alignment horizontal="left" vertical="center" shrinkToFit="1"/>
      <protection locked="0"/>
    </xf>
    <xf numFmtId="0" fontId="7" fillId="0" borderId="84" xfId="60" applyFont="1" applyBorder="1" applyAlignment="1">
      <alignment horizontal="center" vertical="center" wrapText="1"/>
    </xf>
    <xf numFmtId="0" fontId="7" fillId="0" borderId="35" xfId="60" applyFont="1" applyBorder="1" applyAlignment="1">
      <alignment horizontal="center" vertical="center" wrapText="1"/>
    </xf>
    <xf numFmtId="0" fontId="7" fillId="0" borderId="30" xfId="60" applyFont="1" applyBorder="1" applyAlignment="1">
      <alignment horizontal="center" vertical="center" wrapText="1"/>
    </xf>
    <xf numFmtId="0" fontId="50" fillId="0" borderId="53" xfId="60" applyFont="1" applyBorder="1" applyAlignment="1">
      <alignment horizontal="center" vertical="center" wrapText="1"/>
    </xf>
    <xf numFmtId="0" fontId="0" fillId="0" borderId="54" xfId="60" applyFont="1" applyBorder="1" applyAlignment="1">
      <alignment horizontal="center" vertical="center"/>
    </xf>
    <xf numFmtId="0" fontId="0" fillId="0" borderId="55" xfId="60" applyFont="1" applyBorder="1" applyAlignment="1">
      <alignment horizontal="center" vertical="center"/>
    </xf>
    <xf numFmtId="0" fontId="7" fillId="0" borderId="77" xfId="60" applyFont="1" applyBorder="1" applyAlignment="1" applyProtection="1">
      <alignment horizontal="center" vertical="center" shrinkToFit="1"/>
      <protection locked="0"/>
    </xf>
    <xf numFmtId="0" fontId="7" fillId="0" borderId="16" xfId="60" applyFont="1" applyBorder="1" applyAlignment="1" applyProtection="1">
      <alignment horizontal="center" vertical="center" shrinkToFit="1"/>
      <protection locked="0"/>
    </xf>
    <xf numFmtId="178" fontId="7" fillId="0" borderId="84" xfId="60" applyNumberFormat="1" applyFont="1" applyBorder="1" applyAlignment="1" applyProtection="1">
      <alignment horizontal="center" vertical="center"/>
      <protection locked="0"/>
    </xf>
    <xf numFmtId="178" fontId="7" fillId="0" borderId="1" xfId="60" applyNumberFormat="1" applyFont="1" applyBorder="1" applyAlignment="1" applyProtection="1">
      <alignment horizontal="center" vertical="center"/>
      <protection locked="0"/>
    </xf>
    <xf numFmtId="178" fontId="7" fillId="0" borderId="83" xfId="60" applyNumberFormat="1" applyFont="1" applyBorder="1" applyAlignment="1" applyProtection="1">
      <alignment horizontal="center" vertical="center"/>
      <protection locked="0"/>
    </xf>
    <xf numFmtId="178" fontId="7" fillId="0" borderId="77" xfId="60" applyNumberFormat="1" applyFont="1" applyBorder="1" applyAlignment="1" applyProtection="1">
      <alignment horizontal="center" vertical="center"/>
      <protection locked="0"/>
    </xf>
    <xf numFmtId="178" fontId="7" fillId="0" borderId="98" xfId="60" applyNumberFormat="1" applyFont="1" applyBorder="1" applyAlignment="1" applyProtection="1">
      <alignment horizontal="center" vertical="center"/>
      <protection locked="0"/>
    </xf>
    <xf numFmtId="178" fontId="7" fillId="0" borderId="58" xfId="60" applyNumberFormat="1" applyFont="1" applyBorder="1" applyAlignment="1" applyProtection="1">
      <alignment horizontal="center" vertical="center"/>
      <protection locked="0"/>
    </xf>
    <xf numFmtId="0" fontId="7" fillId="0" borderId="11" xfId="60" applyFont="1" applyBorder="1" applyAlignment="1" applyProtection="1">
      <alignment horizontal="center" vertical="center"/>
      <protection locked="0"/>
    </xf>
    <xf numFmtId="0" fontId="7" fillId="0" borderId="38" xfId="60" applyFont="1" applyBorder="1" applyAlignment="1" applyProtection="1">
      <alignment horizontal="center" vertical="center"/>
      <protection locked="0"/>
    </xf>
    <xf numFmtId="178" fontId="7" fillId="0" borderId="33" xfId="60" applyNumberFormat="1" applyFont="1" applyBorder="1" applyAlignment="1" applyProtection="1">
      <alignment horizontal="center" vertical="center"/>
      <protection locked="0"/>
    </xf>
    <xf numFmtId="178" fontId="7" fillId="0" borderId="15" xfId="60" applyNumberFormat="1" applyFont="1" applyBorder="1" applyAlignment="1" applyProtection="1">
      <alignment horizontal="center" vertical="center"/>
      <protection locked="0"/>
    </xf>
    <xf numFmtId="178" fontId="7" fillId="0" borderId="34" xfId="60" applyNumberFormat="1" applyFont="1" applyBorder="1" applyAlignment="1" applyProtection="1">
      <alignment horizontal="center" vertical="center"/>
      <protection locked="0"/>
    </xf>
    <xf numFmtId="178" fontId="7" fillId="0" borderId="37" xfId="60" applyNumberFormat="1" applyFont="1" applyBorder="1" applyAlignment="1" applyProtection="1">
      <alignment horizontal="center" vertical="center"/>
      <protection locked="0"/>
    </xf>
    <xf numFmtId="178" fontId="7" fillId="0" borderId="11" xfId="60" applyNumberFormat="1" applyFont="1" applyBorder="1" applyAlignment="1" applyProtection="1">
      <alignment horizontal="center" vertical="center"/>
      <protection locked="0"/>
    </xf>
    <xf numFmtId="178" fontId="7" fillId="0" borderId="38" xfId="60" applyNumberFormat="1" applyFont="1" applyBorder="1" applyAlignment="1" applyProtection="1">
      <alignment horizontal="center" vertical="center"/>
      <protection locked="0"/>
    </xf>
    <xf numFmtId="178" fontId="7" fillId="0" borderId="35" xfId="60" applyNumberFormat="1" applyFont="1" applyBorder="1" applyAlignment="1" applyProtection="1">
      <alignment horizontal="center" vertical="center"/>
      <protection locked="0"/>
    </xf>
    <xf numFmtId="178" fontId="7" fillId="0" borderId="0" xfId="60" applyNumberFormat="1" applyFont="1" applyAlignment="1" applyProtection="1">
      <alignment horizontal="center" vertical="center"/>
      <protection locked="0"/>
    </xf>
    <xf numFmtId="178" fontId="7" fillId="0" borderId="36" xfId="60" applyNumberFormat="1" applyFont="1" applyBorder="1" applyAlignment="1" applyProtection="1">
      <alignment horizontal="center" vertical="center"/>
      <protection locked="0"/>
    </xf>
    <xf numFmtId="178" fontId="7" fillId="0" borderId="42" xfId="60" applyNumberFormat="1" applyFont="1" applyBorder="1" applyAlignment="1" applyProtection="1">
      <alignment horizontal="center" vertical="center"/>
      <protection locked="0"/>
    </xf>
    <xf numFmtId="178" fontId="7" fillId="0" borderId="13" xfId="60" applyNumberFormat="1" applyFont="1" applyBorder="1" applyAlignment="1" applyProtection="1">
      <alignment horizontal="center" vertical="center"/>
      <protection locked="0"/>
    </xf>
    <xf numFmtId="178" fontId="7" fillId="0" borderId="3" xfId="60" applyNumberFormat="1" applyFont="1" applyBorder="1" applyAlignment="1" applyProtection="1">
      <alignment horizontal="center" vertical="center"/>
      <protection locked="0"/>
    </xf>
    <xf numFmtId="0" fontId="7" fillId="0" borderId="18" xfId="60" applyFont="1" applyBorder="1" applyAlignment="1" applyProtection="1">
      <alignment horizontal="center" vertical="center"/>
      <protection locked="0"/>
    </xf>
    <xf numFmtId="0" fontId="7" fillId="0" borderId="0" xfId="60" applyFont="1" applyAlignment="1" applyProtection="1">
      <alignment horizontal="center" vertical="center"/>
      <protection locked="0"/>
    </xf>
    <xf numFmtId="0" fontId="7" fillId="0" borderId="36" xfId="60" applyFont="1" applyBorder="1" applyAlignment="1" applyProtection="1">
      <alignment horizontal="center" vertical="center"/>
      <protection locked="0"/>
    </xf>
    <xf numFmtId="0" fontId="7" fillId="0" borderId="29" xfId="60" applyFont="1" applyBorder="1" applyAlignment="1" applyProtection="1">
      <alignment horizontal="center" vertical="center"/>
      <protection locked="0"/>
    </xf>
    <xf numFmtId="178" fontId="7" fillId="0" borderId="143" xfId="60" applyNumberFormat="1" applyFont="1" applyBorder="1" applyAlignment="1" applyProtection="1">
      <alignment horizontal="center" vertical="center"/>
      <protection locked="0"/>
    </xf>
    <xf numFmtId="178" fontId="7" fillId="0" borderId="125" xfId="60" applyNumberFormat="1" applyFont="1" applyBorder="1" applyAlignment="1" applyProtection="1">
      <alignment horizontal="center" vertical="center"/>
      <protection locked="0"/>
    </xf>
    <xf numFmtId="178" fontId="7" fillId="0" borderId="49" xfId="60" applyNumberFormat="1" applyFont="1" applyBorder="1" applyAlignment="1" applyProtection="1">
      <alignment horizontal="center" vertical="center"/>
      <protection locked="0"/>
    </xf>
    <xf numFmtId="0" fontId="7" fillId="0" borderId="82" xfId="60" applyFont="1" applyBorder="1" applyAlignment="1" applyProtection="1">
      <alignment horizontal="left" vertical="center"/>
      <protection locked="0"/>
    </xf>
    <xf numFmtId="0" fontId="7" fillId="0" borderId="1" xfId="60" applyFont="1" applyBorder="1" applyAlignment="1" applyProtection="1">
      <alignment horizontal="left" vertical="center"/>
      <protection locked="0"/>
    </xf>
    <xf numFmtId="0" fontId="7" fillId="0" borderId="83" xfId="60" applyFont="1" applyBorder="1" applyAlignment="1" applyProtection="1">
      <alignment horizontal="left" vertical="center"/>
      <protection locked="0"/>
    </xf>
    <xf numFmtId="0" fontId="7" fillId="0" borderId="82" xfId="60" applyFont="1" applyBorder="1" applyAlignment="1" applyProtection="1">
      <alignment horizontal="center" vertical="center"/>
      <protection locked="0"/>
    </xf>
    <xf numFmtId="0" fontId="7" fillId="0" borderId="1" xfId="60" applyFont="1" applyBorder="1" applyAlignment="1" applyProtection="1">
      <alignment horizontal="center" vertical="center"/>
      <protection locked="0"/>
    </xf>
    <xf numFmtId="0" fontId="7" fillId="0" borderId="83" xfId="60" applyFont="1" applyBorder="1" applyAlignment="1" applyProtection="1">
      <alignment horizontal="center" vertical="center"/>
      <protection locked="0"/>
    </xf>
    <xf numFmtId="178" fontId="7" fillId="0" borderId="28" xfId="60" applyNumberFormat="1" applyFont="1" applyBorder="1" applyAlignment="1" applyProtection="1">
      <alignment horizontal="center" vertical="center"/>
      <protection locked="0"/>
    </xf>
    <xf numFmtId="178" fontId="7" fillId="0" borderId="9" xfId="60" applyNumberFormat="1" applyFont="1" applyBorder="1" applyAlignment="1" applyProtection="1">
      <alignment horizontal="center" vertical="center"/>
      <protection locked="0"/>
    </xf>
    <xf numFmtId="178" fontId="7" fillId="0" borderId="29" xfId="60" applyNumberFormat="1" applyFont="1" applyBorder="1" applyAlignment="1" applyProtection="1">
      <alignment horizontal="center" vertical="center"/>
      <protection locked="0"/>
    </xf>
    <xf numFmtId="0" fontId="7" fillId="0" borderId="85" xfId="60" applyFont="1" applyBorder="1" applyAlignment="1" applyProtection="1">
      <alignment horizontal="center" vertical="center"/>
      <protection locked="0"/>
    </xf>
    <xf numFmtId="0" fontId="7" fillId="0" borderId="154" xfId="60" applyFont="1" applyBorder="1" applyAlignment="1" applyProtection="1">
      <alignment horizontal="left" vertical="center"/>
      <protection locked="0"/>
    </xf>
    <xf numFmtId="0" fontId="7" fillId="0" borderId="13" xfId="60" applyFont="1" applyBorder="1" applyAlignment="1" applyProtection="1">
      <alignment horizontal="left" vertical="center"/>
      <protection locked="0"/>
    </xf>
    <xf numFmtId="0" fontId="7" fillId="0" borderId="3" xfId="60" applyFont="1" applyBorder="1" applyAlignment="1" applyProtection="1">
      <alignment horizontal="left" vertical="center"/>
      <protection locked="0"/>
    </xf>
    <xf numFmtId="0" fontId="6" fillId="0" borderId="143" xfId="60" applyFont="1" applyBorder="1" applyAlignment="1" applyProtection="1">
      <alignment horizontal="center" vertical="center" shrinkToFit="1"/>
      <protection locked="0" hidden="1"/>
    </xf>
    <xf numFmtId="0" fontId="6" fillId="0" borderId="125" xfId="60" applyFont="1" applyBorder="1" applyAlignment="1" applyProtection="1">
      <alignment horizontal="center" vertical="center" shrinkToFit="1"/>
      <protection locked="0" hidden="1"/>
    </xf>
    <xf numFmtId="0" fontId="6" fillId="0" borderId="39" xfId="60" applyFont="1" applyBorder="1" applyAlignment="1" applyProtection="1">
      <alignment horizontal="center" vertical="center" shrinkToFit="1"/>
      <protection locked="0" hidden="1"/>
    </xf>
    <xf numFmtId="0" fontId="6" fillId="0" borderId="77" xfId="60" applyFont="1" applyBorder="1" applyAlignment="1" applyProtection="1">
      <alignment horizontal="center" vertical="center"/>
      <protection hidden="1"/>
    </xf>
    <xf numFmtId="0" fontId="6" fillId="0" borderId="16" xfId="60" applyFont="1" applyBorder="1" applyAlignment="1" applyProtection="1">
      <alignment horizontal="center" vertical="center"/>
      <protection hidden="1"/>
    </xf>
    <xf numFmtId="0" fontId="7" fillId="0" borderId="20" xfId="60" applyFont="1" applyBorder="1" applyAlignment="1" applyProtection="1">
      <alignment horizontal="left" vertical="center" shrinkToFit="1"/>
      <protection locked="0" hidden="1"/>
    </xf>
    <xf numFmtId="0" fontId="7" fillId="0" borderId="21" xfId="60" applyFont="1" applyBorder="1" applyAlignment="1" applyProtection="1">
      <alignment horizontal="left" vertical="center" shrinkToFit="1"/>
      <protection locked="0" hidden="1"/>
    </xf>
    <xf numFmtId="0" fontId="7" fillId="0" borderId="28" xfId="60" applyFont="1" applyBorder="1" applyAlignment="1" applyProtection="1">
      <alignment horizontal="left" vertical="center" shrinkToFit="1"/>
      <protection locked="0" hidden="1"/>
    </xf>
    <xf numFmtId="0" fontId="7" fillId="0" borderId="9" xfId="60" applyFont="1" applyBorder="1" applyAlignment="1" applyProtection="1">
      <alignment horizontal="left" vertical="center" shrinkToFit="1"/>
      <protection locked="0" hidden="1"/>
    </xf>
    <xf numFmtId="0" fontId="7" fillId="0" borderId="8" xfId="60" applyFont="1" applyBorder="1" applyAlignment="1" applyProtection="1">
      <alignment horizontal="left" vertical="center" shrinkToFit="1"/>
      <protection locked="0" hidden="1"/>
    </xf>
    <xf numFmtId="178" fontId="7" fillId="0" borderId="28" xfId="60" applyNumberFormat="1" applyFont="1" applyBorder="1" applyAlignment="1" applyProtection="1">
      <alignment horizontal="center" vertical="center"/>
      <protection hidden="1"/>
    </xf>
    <xf numFmtId="178" fontId="7" fillId="0" borderId="9" xfId="60" applyNumberFormat="1" applyFont="1" applyBorder="1" applyAlignment="1" applyProtection="1">
      <alignment horizontal="center" vertical="center"/>
      <protection hidden="1"/>
    </xf>
    <xf numFmtId="178" fontId="7" fillId="0" borderId="29" xfId="60" applyNumberFormat="1" applyFont="1" applyBorder="1" applyAlignment="1" applyProtection="1">
      <alignment horizontal="center" vertical="center"/>
      <protection hidden="1"/>
    </xf>
    <xf numFmtId="0" fontId="7" fillId="0" borderId="50" xfId="60" applyFont="1" applyBorder="1" applyAlignment="1" applyProtection="1">
      <alignment horizontal="left" vertical="center" shrinkToFit="1"/>
      <protection locked="0" hidden="1"/>
    </xf>
    <xf numFmtId="0" fontId="7" fillId="0" borderId="51" xfId="60" applyFont="1" applyBorder="1" applyAlignment="1" applyProtection="1">
      <alignment horizontal="left" vertical="center" shrinkToFit="1"/>
      <protection locked="0" hidden="1"/>
    </xf>
    <xf numFmtId="0" fontId="7" fillId="0" borderId="37" xfId="60" applyFont="1" applyBorder="1" applyAlignment="1" applyProtection="1">
      <alignment horizontal="left" vertical="center" shrinkToFit="1"/>
      <protection locked="0" hidden="1"/>
    </xf>
    <xf numFmtId="0" fontId="7" fillId="0" borderId="11" xfId="60" applyFont="1" applyBorder="1" applyAlignment="1" applyProtection="1">
      <alignment horizontal="left" vertical="center" shrinkToFit="1"/>
      <protection locked="0" hidden="1"/>
    </xf>
    <xf numFmtId="0" fontId="7" fillId="0" borderId="10" xfId="60" applyFont="1" applyBorder="1" applyAlignment="1" applyProtection="1">
      <alignment horizontal="left" vertical="center" shrinkToFit="1"/>
      <protection locked="0" hidden="1"/>
    </xf>
    <xf numFmtId="0" fontId="7" fillId="0" borderId="4" xfId="60" applyFont="1" applyBorder="1" applyAlignment="1" applyProtection="1">
      <alignment horizontal="left" vertical="center" shrinkToFit="1"/>
      <protection locked="0" hidden="1"/>
    </xf>
    <xf numFmtId="0" fontId="7" fillId="0" borderId="42" xfId="60" applyFont="1" applyBorder="1" applyAlignment="1" applyProtection="1">
      <alignment horizontal="left" vertical="center" shrinkToFit="1"/>
      <protection locked="0" hidden="1"/>
    </xf>
    <xf numFmtId="0" fontId="7" fillId="0" borderId="13" xfId="60" applyFont="1" applyBorder="1" applyAlignment="1" applyProtection="1">
      <alignment horizontal="left" vertical="center" shrinkToFit="1"/>
      <protection locked="0" hidden="1"/>
    </xf>
    <xf numFmtId="0" fontId="7" fillId="0" borderId="12" xfId="60" applyFont="1" applyBorder="1" applyAlignment="1" applyProtection="1">
      <alignment horizontal="left" vertical="center" shrinkToFit="1"/>
      <protection locked="0" hidden="1"/>
    </xf>
    <xf numFmtId="0" fontId="7" fillId="0" borderId="6" xfId="60" applyFont="1" applyBorder="1" applyAlignment="1" applyProtection="1">
      <alignment horizontal="left" vertical="center" shrinkToFit="1"/>
      <protection locked="0" hidden="1"/>
    </xf>
    <xf numFmtId="0" fontId="7" fillId="0" borderId="154" xfId="60" applyFont="1" applyBorder="1" applyAlignment="1" applyProtection="1">
      <alignment horizontal="left" vertical="center" shrinkToFit="1"/>
      <protection locked="0" hidden="1"/>
    </xf>
    <xf numFmtId="0" fontId="7" fillId="0" borderId="3" xfId="60" applyFont="1" applyBorder="1" applyAlignment="1" applyProtection="1">
      <alignment horizontal="left" vertical="center" shrinkToFit="1"/>
      <protection locked="0" hidden="1"/>
    </xf>
    <xf numFmtId="0" fontId="7" fillId="0" borderId="81" xfId="60" applyFont="1" applyBorder="1" applyAlignment="1" applyProtection="1">
      <alignment horizontal="left" vertical="center" shrinkToFit="1"/>
      <protection locked="0" hidden="1"/>
    </xf>
    <xf numFmtId="0" fontId="7" fillId="0" borderId="98" xfId="60" applyFont="1" applyBorder="1" applyAlignment="1" applyProtection="1">
      <alignment horizontal="left" vertical="center" shrinkToFit="1"/>
      <protection locked="0" hidden="1"/>
    </xf>
    <xf numFmtId="0" fontId="7" fillId="0" borderId="58" xfId="60" applyFont="1" applyBorder="1" applyAlignment="1" applyProtection="1">
      <alignment horizontal="left" vertical="center" shrinkToFit="1"/>
      <protection locked="0" hidden="1"/>
    </xf>
    <xf numFmtId="0" fontId="7" fillId="0" borderId="77" xfId="60" applyFont="1" applyBorder="1" applyAlignment="1" applyProtection="1">
      <alignment horizontal="left" vertical="center" shrinkToFit="1"/>
      <protection locked="0" hidden="1"/>
    </xf>
    <xf numFmtId="0" fontId="7" fillId="0" borderId="16" xfId="60" applyFont="1" applyBorder="1" applyAlignment="1" applyProtection="1">
      <alignment horizontal="left" vertical="center" shrinkToFit="1"/>
      <protection locked="0" hidden="1"/>
    </xf>
    <xf numFmtId="0" fontId="7" fillId="0" borderId="154" xfId="60" applyFont="1" applyBorder="1" applyAlignment="1" applyProtection="1">
      <alignment horizontal="center" vertical="center"/>
      <protection locked="0" hidden="1"/>
    </xf>
    <xf numFmtId="0" fontId="7" fillId="0" borderId="13" xfId="60" applyFont="1" applyBorder="1" applyAlignment="1" applyProtection="1">
      <alignment horizontal="center" vertical="center"/>
      <protection locked="0" hidden="1"/>
    </xf>
    <xf numFmtId="0" fontId="7" fillId="0" borderId="3" xfId="60" applyFont="1" applyBorder="1" applyAlignment="1" applyProtection="1">
      <alignment horizontal="center" vertical="center"/>
      <protection locked="0" hidden="1"/>
    </xf>
    <xf numFmtId="0" fontId="7" fillId="0" borderId="42" xfId="60" applyFont="1" applyBorder="1" applyAlignment="1" applyProtection="1">
      <alignment horizontal="center" vertical="center"/>
      <protection locked="0" hidden="1"/>
    </xf>
    <xf numFmtId="0" fontId="7" fillId="0" borderId="12" xfId="60" applyFont="1" applyBorder="1" applyAlignment="1" applyProtection="1">
      <alignment horizontal="center" vertical="center"/>
      <protection locked="0" hidden="1"/>
    </xf>
    <xf numFmtId="0" fontId="7" fillId="0" borderId="19" xfId="60" applyFont="1" applyBorder="1" applyAlignment="1" applyProtection="1">
      <alignment horizontal="center" vertical="center"/>
      <protection locked="0" hidden="1"/>
    </xf>
    <xf numFmtId="0" fontId="7" fillId="0" borderId="9" xfId="60" applyFont="1" applyBorder="1" applyAlignment="1" applyProtection="1">
      <alignment horizontal="center" vertical="center"/>
      <protection locked="0" hidden="1"/>
    </xf>
    <xf numFmtId="0" fontId="7" fillId="0" borderId="8" xfId="60" applyFont="1" applyBorder="1" applyAlignment="1" applyProtection="1">
      <alignment horizontal="center" vertical="center"/>
      <protection locked="0" hidden="1"/>
    </xf>
    <xf numFmtId="0" fontId="7" fillId="0" borderId="80" xfId="60" applyFont="1" applyBorder="1" applyAlignment="1" applyProtection="1">
      <alignment horizontal="center" vertical="center"/>
      <protection locked="0" hidden="1"/>
    </xf>
    <xf numFmtId="0" fontId="7" fillId="0" borderId="125" xfId="60" applyFont="1" applyBorder="1" applyAlignment="1" applyProtection="1">
      <alignment horizontal="center" vertical="center"/>
      <protection locked="0" hidden="1"/>
    </xf>
    <xf numFmtId="0" fontId="7" fillId="0" borderId="49" xfId="60" applyFont="1" applyBorder="1" applyAlignment="1" applyProtection="1">
      <alignment horizontal="center" vertical="center"/>
      <protection locked="0" hidden="1"/>
    </xf>
    <xf numFmtId="0" fontId="7" fillId="0" borderId="143" xfId="60" applyFont="1" applyBorder="1" applyAlignment="1" applyProtection="1">
      <alignment horizontal="center" vertical="center"/>
      <protection locked="0" hidden="1"/>
    </xf>
    <xf numFmtId="0" fontId="7" fillId="0" borderId="39" xfId="60" applyFont="1" applyBorder="1" applyAlignment="1" applyProtection="1">
      <alignment horizontal="center" vertical="center"/>
      <protection locked="0" hidden="1"/>
    </xf>
    <xf numFmtId="0" fontId="7" fillId="0" borderId="19" xfId="60" applyFont="1" applyBorder="1" applyAlignment="1" applyProtection="1">
      <alignment horizontal="right" vertical="center"/>
      <protection hidden="1"/>
    </xf>
    <xf numFmtId="0" fontId="7" fillId="0" borderId="9" xfId="60" applyFont="1" applyBorder="1" applyAlignment="1" applyProtection="1">
      <alignment horizontal="right" vertical="center"/>
      <protection hidden="1"/>
    </xf>
    <xf numFmtId="0" fontId="7" fillId="0" borderId="86" xfId="60" applyFont="1" applyBorder="1" applyAlignment="1" applyProtection="1">
      <alignment horizontal="right" vertical="center"/>
      <protection hidden="1"/>
    </xf>
    <xf numFmtId="0" fontId="7" fillId="0" borderId="17" xfId="60" applyFont="1" applyBorder="1" applyAlignment="1" applyProtection="1">
      <alignment horizontal="right" vertical="center"/>
      <protection hidden="1"/>
    </xf>
    <xf numFmtId="0" fontId="7" fillId="43" borderId="19" xfId="60" applyFont="1" applyFill="1" applyBorder="1" applyAlignment="1" applyProtection="1">
      <alignment horizontal="center" vertical="center"/>
      <protection locked="0" hidden="1"/>
    </xf>
    <xf numFmtId="0" fontId="7" fillId="43" borderId="9" xfId="60" applyFont="1" applyFill="1" applyBorder="1" applyAlignment="1" applyProtection="1">
      <alignment horizontal="center" vertical="center"/>
      <protection locked="0" hidden="1"/>
    </xf>
    <xf numFmtId="0" fontId="7" fillId="43" borderId="8" xfId="60" applyFont="1" applyFill="1" applyBorder="1" applyAlignment="1" applyProtection="1">
      <alignment horizontal="center" vertical="center"/>
      <protection locked="0" hidden="1"/>
    </xf>
    <xf numFmtId="0" fontId="7" fillId="0" borderId="81" xfId="60" applyFont="1" applyBorder="1" applyAlignment="1" applyProtection="1">
      <alignment horizontal="center" vertical="center"/>
      <protection locked="0" hidden="1"/>
    </xf>
    <xf numFmtId="0" fontId="7" fillId="0" borderId="98" xfId="60" applyFont="1" applyBorder="1" applyAlignment="1" applyProtection="1">
      <alignment horizontal="center" vertical="center"/>
      <protection locked="0" hidden="1"/>
    </xf>
    <xf numFmtId="0" fontId="7" fillId="0" borderId="58" xfId="60" applyFont="1" applyBorder="1" applyAlignment="1" applyProtection="1">
      <alignment horizontal="center" vertical="center"/>
      <protection locked="0" hidden="1"/>
    </xf>
    <xf numFmtId="0" fontId="7" fillId="0" borderId="77" xfId="60" applyFont="1" applyBorder="1" applyAlignment="1" applyProtection="1">
      <alignment horizontal="center" vertical="center"/>
      <protection locked="0" hidden="1"/>
    </xf>
    <xf numFmtId="0" fontId="7" fillId="0" borderId="16" xfId="60" applyFont="1" applyBorder="1" applyAlignment="1" applyProtection="1">
      <alignment horizontal="center" vertical="center"/>
      <protection locked="0" hidden="1"/>
    </xf>
    <xf numFmtId="0" fontId="26" fillId="0" borderId="83" xfId="0" applyFont="1" applyBorder="1" applyAlignment="1">
      <alignment horizontal="center" vertical="center"/>
    </xf>
    <xf numFmtId="0" fontId="26" fillId="0" borderId="140" xfId="0" applyFont="1" applyBorder="1" applyAlignment="1">
      <alignment horizontal="center" vertical="center"/>
    </xf>
    <xf numFmtId="0" fontId="26" fillId="0" borderId="84" xfId="0" applyFont="1" applyBorder="1" applyAlignment="1">
      <alignment horizontal="center" vertical="center"/>
    </xf>
    <xf numFmtId="0" fontId="26" fillId="0" borderId="142" xfId="0" applyFont="1" applyBorder="1" applyAlignment="1">
      <alignment horizontal="center" vertical="center"/>
    </xf>
    <xf numFmtId="0" fontId="26" fillId="0" borderId="141" xfId="0" applyFont="1" applyBorder="1" applyAlignment="1">
      <alignment horizontal="center" vertical="center"/>
    </xf>
    <xf numFmtId="0" fontId="26" fillId="3" borderId="19" xfId="0" applyFont="1" applyFill="1" applyBorder="1" applyAlignment="1" applyProtection="1">
      <alignment horizontal="center" vertical="center"/>
      <protection locked="0"/>
    </xf>
    <xf numFmtId="0" fontId="0" fillId="3" borderId="8" xfId="0" applyFill="1" applyBorder="1" applyProtection="1">
      <protection locked="0"/>
    </xf>
    <xf numFmtId="0" fontId="26" fillId="0" borderId="18" xfId="0" applyFont="1" applyBorder="1" applyAlignment="1">
      <alignment horizontal="center" vertical="center"/>
    </xf>
    <xf numFmtId="0" fontId="26" fillId="0" borderId="0" xfId="0" applyFont="1" applyAlignment="1">
      <alignment horizontal="center" vertical="center"/>
    </xf>
    <xf numFmtId="0" fontId="26" fillId="3" borderId="8" xfId="0" applyFont="1" applyFill="1" applyBorder="1" applyAlignment="1" applyProtection="1">
      <alignment horizontal="center" vertical="center"/>
      <protection locked="0"/>
    </xf>
    <xf numFmtId="182" fontId="27" fillId="3" borderId="19" xfId="0" applyNumberFormat="1" applyFont="1" applyFill="1" applyBorder="1" applyAlignment="1" applyProtection="1">
      <alignment horizontal="center" vertical="center" shrinkToFit="1"/>
      <protection locked="0"/>
    </xf>
    <xf numFmtId="182" fontId="27" fillId="3" borderId="9" xfId="0" applyNumberFormat="1" applyFont="1" applyFill="1" applyBorder="1" applyAlignment="1" applyProtection="1">
      <alignment horizontal="center" vertical="center" shrinkToFit="1"/>
      <protection locked="0"/>
    </xf>
    <xf numFmtId="182" fontId="27" fillId="3" borderId="8" xfId="0" applyNumberFormat="1" applyFont="1" applyFill="1" applyBorder="1" applyAlignment="1" applyProtection="1">
      <alignment horizontal="center" vertical="center" shrinkToFit="1"/>
      <protection locked="0"/>
    </xf>
    <xf numFmtId="0" fontId="27" fillId="0" borderId="19"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7" fillId="3" borderId="19" xfId="0" applyFont="1" applyFill="1" applyBorder="1" applyAlignment="1" applyProtection="1">
      <alignment horizontal="center" vertical="center"/>
      <protection locked="0"/>
    </xf>
    <xf numFmtId="0" fontId="27" fillId="3" borderId="8" xfId="0" applyFont="1" applyFill="1" applyBorder="1" applyAlignment="1" applyProtection="1">
      <alignment horizontal="center" vertical="center"/>
      <protection locked="0"/>
    </xf>
    <xf numFmtId="0" fontId="26" fillId="0" borderId="19" xfId="0" applyFont="1" applyBorder="1" applyAlignment="1">
      <alignment horizontal="center" vertical="center"/>
    </xf>
    <xf numFmtId="0" fontId="26" fillId="0" borderId="9" xfId="0" applyFont="1" applyBorder="1" applyAlignment="1">
      <alignment horizontal="center" vertical="center"/>
    </xf>
    <xf numFmtId="0" fontId="26" fillId="0" borderId="8" xfId="0" applyFont="1" applyBorder="1" applyAlignment="1">
      <alignment horizontal="center" vertical="center"/>
    </xf>
    <xf numFmtId="0" fontId="43" fillId="3" borderId="19" xfId="0" applyFont="1" applyFill="1" applyBorder="1" applyAlignment="1" applyProtection="1">
      <alignment horizontal="center" vertical="center" shrinkToFit="1"/>
      <protection locked="0"/>
    </xf>
    <xf numFmtId="0" fontId="43" fillId="3" borderId="9" xfId="0" applyFont="1" applyFill="1" applyBorder="1" applyAlignment="1" applyProtection="1">
      <alignment horizontal="center" vertical="center" shrinkToFit="1"/>
      <protection locked="0"/>
    </xf>
    <xf numFmtId="0" fontId="43" fillId="3" borderId="8" xfId="0" applyFont="1" applyFill="1" applyBorder="1" applyAlignment="1" applyProtection="1">
      <alignment horizontal="center" vertical="center" shrinkToFit="1"/>
      <protection locked="0"/>
    </xf>
    <xf numFmtId="0" fontId="27" fillId="0" borderId="82"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8" fillId="0" borderId="1" xfId="0" applyFont="1" applyBorder="1" applyAlignment="1">
      <alignment horizontal="left" vertical="top" wrapText="1" shrinkToFit="1"/>
    </xf>
    <xf numFmtId="0" fontId="0" fillId="0" borderId="1" xfId="0" applyBorder="1" applyAlignment="1">
      <alignment horizontal="left" vertical="top" shrinkToFit="1"/>
    </xf>
    <xf numFmtId="0" fontId="26" fillId="0" borderId="0" xfId="0" applyFont="1" applyAlignment="1" applyProtection="1">
      <alignment horizontal="center" vertical="center"/>
      <protection locked="0"/>
    </xf>
    <xf numFmtId="0" fontId="27" fillId="3" borderId="9" xfId="0" applyFont="1" applyFill="1" applyBorder="1" applyAlignment="1" applyProtection="1">
      <alignment horizontal="center" vertical="center"/>
      <protection locked="0"/>
    </xf>
    <xf numFmtId="0" fontId="27" fillId="11" borderId="19" xfId="0" applyFont="1" applyFill="1" applyBorder="1" applyAlignment="1">
      <alignment horizontal="center" vertical="center" wrapText="1" shrinkToFit="1"/>
    </xf>
    <xf numFmtId="0" fontId="27" fillId="11" borderId="9" xfId="0" applyFont="1" applyFill="1" applyBorder="1" applyAlignment="1">
      <alignment horizontal="center" vertical="center" wrapText="1" shrinkToFit="1"/>
    </xf>
    <xf numFmtId="0" fontId="27" fillId="11" borderId="8" xfId="0" applyFont="1" applyFill="1" applyBorder="1" applyAlignment="1">
      <alignment horizontal="center" vertical="center" wrapText="1" shrinkToFit="1"/>
    </xf>
    <xf numFmtId="0" fontId="9" fillId="0" borderId="0" xfId="0" applyFont="1" applyAlignment="1">
      <alignment horizontal="left" vertical="center"/>
    </xf>
    <xf numFmtId="0" fontId="26" fillId="0" borderId="168" xfId="0" applyFont="1" applyBorder="1" applyAlignment="1">
      <alignment horizontal="center" vertical="center"/>
    </xf>
    <xf numFmtId="181" fontId="0" fillId="0" borderId="19" xfId="0" applyNumberFormat="1" applyBorder="1" applyAlignment="1">
      <alignment horizontal="left" vertical="center"/>
    </xf>
    <xf numFmtId="181" fontId="0" fillId="0" borderId="9" xfId="0" applyNumberFormat="1" applyBorder="1" applyAlignment="1">
      <alignment horizontal="left" vertical="center"/>
    </xf>
    <xf numFmtId="0" fontId="30" fillId="3" borderId="19" xfId="0" applyFont="1" applyFill="1" applyBorder="1" applyAlignment="1" applyProtection="1">
      <alignment horizontal="right" shrinkToFit="1"/>
      <protection locked="0"/>
    </xf>
    <xf numFmtId="0" fontId="30" fillId="3" borderId="9" xfId="0" applyFont="1" applyFill="1" applyBorder="1" applyAlignment="1" applyProtection="1">
      <alignment horizontal="right" shrinkToFit="1"/>
      <protection locked="0"/>
    </xf>
    <xf numFmtId="176" fontId="30" fillId="3" borderId="19" xfId="0" applyNumberFormat="1" applyFont="1" applyFill="1" applyBorder="1" applyAlignment="1" applyProtection="1">
      <alignment horizontal="right" shrinkToFit="1"/>
      <protection locked="0"/>
    </xf>
    <xf numFmtId="176" fontId="30" fillId="3" borderId="9" xfId="0" applyNumberFormat="1" applyFont="1" applyFill="1" applyBorder="1" applyAlignment="1" applyProtection="1">
      <alignment horizontal="right" shrinkToFit="1"/>
      <protection locked="0"/>
    </xf>
    <xf numFmtId="176" fontId="30" fillId="3" borderId="169" xfId="0" applyNumberFormat="1" applyFont="1" applyFill="1" applyBorder="1" applyAlignment="1" applyProtection="1">
      <alignment horizontal="right" shrinkToFit="1"/>
      <protection locked="0"/>
    </xf>
    <xf numFmtId="176" fontId="30" fillId="0" borderId="19" xfId="0" applyNumberFormat="1" applyFont="1" applyBorder="1" applyAlignment="1" applyProtection="1">
      <alignment horizontal="right" shrinkToFit="1"/>
      <protection hidden="1"/>
    </xf>
    <xf numFmtId="0" fontId="30" fillId="0" borderId="9" xfId="0" applyFont="1" applyBorder="1" applyAlignment="1" applyProtection="1">
      <alignment horizontal="right" shrinkToFit="1"/>
      <protection hidden="1"/>
    </xf>
    <xf numFmtId="0" fontId="0" fillId="0" borderId="19"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180" fontId="0" fillId="0" borderId="85" xfId="0" applyNumberFormat="1" applyBorder="1" applyAlignment="1">
      <alignment horizontal="left" vertical="center"/>
    </xf>
    <xf numFmtId="180" fontId="0" fillId="0" borderId="11" xfId="0" applyNumberFormat="1" applyBorder="1" applyAlignment="1">
      <alignment horizontal="left" vertical="center"/>
    </xf>
    <xf numFmtId="0" fontId="30" fillId="3" borderId="80" xfId="0" applyFont="1" applyFill="1" applyBorder="1" applyAlignment="1" applyProtection="1">
      <alignment horizontal="right" shrinkToFit="1"/>
      <protection locked="0"/>
    </xf>
    <xf numFmtId="0" fontId="30" fillId="3" borderId="125" xfId="0" applyFont="1" applyFill="1" applyBorder="1" applyAlignment="1" applyProtection="1">
      <alignment horizontal="right" shrinkToFit="1"/>
      <protection locked="0"/>
    </xf>
    <xf numFmtId="0" fontId="30" fillId="3" borderId="85" xfId="0" applyFont="1" applyFill="1" applyBorder="1" applyAlignment="1" applyProtection="1">
      <alignment horizontal="right" shrinkToFit="1"/>
      <protection locked="0"/>
    </xf>
    <xf numFmtId="0" fontId="30" fillId="3" borderId="11" xfId="0" applyFont="1" applyFill="1" applyBorder="1" applyAlignment="1" applyProtection="1">
      <alignment horizontal="right" shrinkToFit="1"/>
      <protection locked="0"/>
    </xf>
    <xf numFmtId="0" fontId="30" fillId="3" borderId="171" xfId="0" applyFont="1" applyFill="1" applyBorder="1" applyAlignment="1" applyProtection="1">
      <alignment horizontal="right" shrinkToFit="1"/>
      <protection locked="0"/>
    </xf>
    <xf numFmtId="0" fontId="30" fillId="3" borderId="13" xfId="0" applyFont="1" applyFill="1" applyBorder="1" applyAlignment="1" applyProtection="1">
      <alignment horizontal="right" shrinkToFit="1"/>
      <protection locked="0"/>
    </xf>
    <xf numFmtId="0" fontId="30" fillId="3" borderId="154" xfId="0" applyFont="1" applyFill="1" applyBorder="1" applyAlignment="1" applyProtection="1">
      <alignment horizontal="right" shrinkToFit="1"/>
      <protection locked="0"/>
    </xf>
    <xf numFmtId="0" fontId="30" fillId="0" borderId="154" xfId="0" applyFont="1" applyBorder="1" applyAlignment="1" applyProtection="1">
      <alignment horizontal="right" shrinkToFit="1"/>
      <protection hidden="1"/>
    </xf>
    <xf numFmtId="0" fontId="30" fillId="0" borderId="13" xfId="0" applyFont="1" applyBorder="1" applyAlignment="1" applyProtection="1">
      <alignment horizontal="right" shrinkToFit="1"/>
      <protection hidden="1"/>
    </xf>
    <xf numFmtId="180" fontId="0" fillId="0" borderId="154" xfId="0" applyNumberFormat="1" applyBorder="1" applyAlignment="1">
      <alignment horizontal="left" vertical="center"/>
    </xf>
    <xf numFmtId="180" fontId="0" fillId="0" borderId="13" xfId="0" applyNumberFormat="1" applyBorder="1" applyAlignment="1">
      <alignment horizontal="left" vertical="center"/>
    </xf>
    <xf numFmtId="0" fontId="30" fillId="3" borderId="170" xfId="0" applyFont="1" applyFill="1" applyBorder="1" applyAlignment="1" applyProtection="1">
      <alignment horizontal="right" shrinkToFit="1"/>
      <protection locked="0"/>
    </xf>
    <xf numFmtId="0" fontId="30" fillId="3" borderId="80" xfId="0" applyFont="1" applyFill="1" applyBorder="1" applyAlignment="1" applyProtection="1">
      <alignment horizontal="right"/>
      <protection locked="0"/>
    </xf>
    <xf numFmtId="0" fontId="30" fillId="3" borderId="125" xfId="0" applyFont="1" applyFill="1" applyBorder="1" applyAlignment="1" applyProtection="1">
      <alignment horizontal="right"/>
      <protection locked="0"/>
    </xf>
    <xf numFmtId="0" fontId="30" fillId="0" borderId="80" xfId="0" applyFont="1" applyBorder="1" applyAlignment="1" applyProtection="1">
      <alignment horizontal="right" shrinkToFit="1"/>
      <protection hidden="1"/>
    </xf>
    <xf numFmtId="0" fontId="30" fillId="0" borderId="125" xfId="0" applyFont="1" applyBorder="1" applyProtection="1">
      <protection hidden="1"/>
    </xf>
    <xf numFmtId="0" fontId="30" fillId="3" borderId="137" xfId="0" applyFont="1" applyFill="1" applyBorder="1" applyAlignment="1" applyProtection="1">
      <alignment horizontal="right" shrinkToFit="1"/>
      <protection locked="0"/>
    </xf>
    <xf numFmtId="0" fontId="30" fillId="3" borderId="15" xfId="0" applyFont="1" applyFill="1" applyBorder="1" applyAlignment="1" applyProtection="1">
      <alignment horizontal="right" shrinkToFit="1"/>
      <protection locked="0"/>
    </xf>
    <xf numFmtId="0" fontId="30" fillId="3" borderId="172" xfId="0" applyFont="1" applyFill="1" applyBorder="1" applyAlignment="1" applyProtection="1">
      <alignment horizontal="right" shrinkToFit="1"/>
      <protection locked="0"/>
    </xf>
    <xf numFmtId="0" fontId="30" fillId="0" borderId="81" xfId="0" applyFont="1" applyBorder="1" applyAlignment="1" applyProtection="1">
      <alignment horizontal="right" shrinkToFit="1"/>
      <protection hidden="1"/>
    </xf>
    <xf numFmtId="0" fontId="30" fillId="0" borderId="98" xfId="0" applyFont="1" applyBorder="1" applyAlignment="1" applyProtection="1">
      <alignment horizontal="right" shrinkToFit="1"/>
      <protection hidden="1"/>
    </xf>
    <xf numFmtId="180" fontId="0" fillId="0" borderId="19" xfId="0" applyNumberFormat="1" applyBorder="1" applyAlignment="1">
      <alignment horizontal="left" vertical="center"/>
    </xf>
    <xf numFmtId="180" fontId="0" fillId="0" borderId="9" xfId="0" applyNumberFormat="1" applyBorder="1" applyAlignment="1">
      <alignment horizontal="left" vertical="center"/>
    </xf>
    <xf numFmtId="180" fontId="0" fillId="0" borderId="137" xfId="0" applyNumberFormat="1" applyBorder="1" applyAlignment="1">
      <alignment horizontal="left" vertical="center"/>
    </xf>
    <xf numFmtId="180" fontId="0" fillId="0" borderId="15" xfId="0" applyNumberFormat="1" applyBorder="1" applyAlignment="1">
      <alignment horizontal="left" vertical="center"/>
    </xf>
    <xf numFmtId="0" fontId="30" fillId="0" borderId="24" xfId="0" applyFont="1" applyBorder="1" applyAlignment="1" applyProtection="1">
      <alignment horizontal="right" shrinkToFit="1"/>
      <protection hidden="1"/>
    </xf>
    <xf numFmtId="0" fontId="30" fillId="0" borderId="86" xfId="0" applyFont="1" applyBorder="1" applyAlignment="1" applyProtection="1">
      <alignment horizontal="right" shrinkToFit="1"/>
      <protection hidden="1"/>
    </xf>
    <xf numFmtId="0" fontId="26" fillId="0" borderId="19" xfId="0" applyFont="1" applyBorder="1" applyAlignment="1" applyProtection="1">
      <alignment horizontal="right" shrinkToFit="1"/>
      <protection hidden="1"/>
    </xf>
    <xf numFmtId="0" fontId="26" fillId="0" borderId="9" xfId="0" applyFont="1" applyBorder="1" applyAlignment="1" applyProtection="1">
      <alignment horizontal="right" shrinkToFit="1"/>
      <protection hidden="1"/>
    </xf>
    <xf numFmtId="0" fontId="30" fillId="3" borderId="169" xfId="0" applyFont="1" applyFill="1" applyBorder="1" applyAlignment="1" applyProtection="1">
      <alignment horizontal="right" shrinkToFit="1"/>
      <protection locked="0"/>
    </xf>
    <xf numFmtId="180" fontId="0" fillId="0" borderId="19" xfId="0" applyNumberFormat="1" applyBorder="1" applyAlignment="1">
      <alignment horizontal="left" vertical="center" wrapText="1"/>
    </xf>
    <xf numFmtId="6" fontId="27" fillId="0" borderId="4" xfId="42" applyFont="1" applyBorder="1" applyAlignment="1" applyProtection="1">
      <alignment horizontal="left" vertical="center"/>
      <protection hidden="1"/>
    </xf>
    <xf numFmtId="0" fontId="27" fillId="0" borderId="4" xfId="0" applyFont="1" applyBorder="1" applyAlignment="1" applyProtection="1">
      <alignment horizontal="left" vertical="center"/>
      <protection hidden="1"/>
    </xf>
    <xf numFmtId="181" fontId="30" fillId="0" borderId="42" xfId="0" applyNumberFormat="1" applyFont="1" applyBorder="1" applyAlignment="1" applyProtection="1">
      <alignment horizontal="center" vertical="center"/>
      <protection hidden="1"/>
    </xf>
    <xf numFmtId="181" fontId="30" fillId="0" borderId="13" xfId="0" applyNumberFormat="1" applyFont="1" applyBorder="1" applyAlignment="1" applyProtection="1">
      <alignment horizontal="center" vertical="center"/>
      <protection hidden="1"/>
    </xf>
    <xf numFmtId="181" fontId="30" fillId="0" borderId="3" xfId="0" applyNumberFormat="1" applyFont="1" applyBorder="1" applyAlignment="1" applyProtection="1">
      <alignment horizontal="center" vertical="center"/>
      <protection hidden="1"/>
    </xf>
    <xf numFmtId="0" fontId="27" fillId="0" borderId="42" xfId="0" applyFont="1" applyBorder="1" applyAlignment="1" applyProtection="1">
      <alignment horizontal="left" vertical="center" wrapText="1"/>
      <protection hidden="1"/>
    </xf>
    <xf numFmtId="0" fontId="27" fillId="0" borderId="13" xfId="0" applyFont="1" applyBorder="1" applyAlignment="1" applyProtection="1">
      <alignment horizontal="left" vertical="center"/>
      <protection hidden="1"/>
    </xf>
    <xf numFmtId="0" fontId="27" fillId="0" borderId="3" xfId="0" applyFont="1" applyBorder="1" applyAlignment="1" applyProtection="1">
      <alignment horizontal="left" vertical="center"/>
      <protection hidden="1"/>
    </xf>
    <xf numFmtId="0" fontId="30" fillId="0" borderId="19" xfId="0" applyFont="1" applyBorder="1" applyAlignment="1" applyProtection="1">
      <alignment horizontal="right" shrinkToFit="1"/>
      <protection hidden="1"/>
    </xf>
    <xf numFmtId="0" fontId="0" fillId="0" borderId="19" xfId="0" applyBorder="1" applyAlignment="1">
      <alignment horizontal="left" vertical="center" wrapText="1"/>
    </xf>
    <xf numFmtId="0" fontId="0" fillId="0" borderId="9" xfId="0" applyBorder="1" applyAlignment="1">
      <alignment horizontal="left" vertical="center" wrapText="1"/>
    </xf>
    <xf numFmtId="0" fontId="26" fillId="0" borderId="169" xfId="0" applyFont="1" applyBorder="1" applyAlignment="1" applyProtection="1">
      <alignment horizontal="right" shrinkToFit="1"/>
      <protection hidden="1"/>
    </xf>
    <xf numFmtId="0" fontId="21" fillId="0" borderId="0" xfId="0" applyFont="1" applyProtection="1">
      <protection locked="0"/>
    </xf>
    <xf numFmtId="184" fontId="30" fillId="0" borderId="42" xfId="0" applyNumberFormat="1" applyFont="1" applyBorder="1" applyAlignment="1" applyProtection="1">
      <alignment horizontal="center" vertical="center"/>
      <protection hidden="1"/>
    </xf>
    <xf numFmtId="184" fontId="30" fillId="0" borderId="13" xfId="0" applyNumberFormat="1" applyFont="1" applyBorder="1" applyAlignment="1" applyProtection="1">
      <alignment horizontal="center" vertical="center"/>
      <protection hidden="1"/>
    </xf>
    <xf numFmtId="184" fontId="30" fillId="0" borderId="3" xfId="0" applyNumberFormat="1" applyFont="1" applyBorder="1" applyAlignment="1" applyProtection="1">
      <alignment horizontal="center" vertical="center"/>
      <protection hidden="1"/>
    </xf>
    <xf numFmtId="0" fontId="27" fillId="0" borderId="13" xfId="0" applyFont="1" applyBorder="1" applyAlignment="1" applyProtection="1">
      <alignment horizontal="left" vertical="center" wrapText="1"/>
      <protection hidden="1"/>
    </xf>
    <xf numFmtId="0" fontId="27" fillId="0" borderId="3" xfId="0" applyFont="1" applyBorder="1" applyAlignment="1" applyProtection="1">
      <alignment horizontal="left" vertical="center" wrapText="1"/>
      <protection hidden="1"/>
    </xf>
    <xf numFmtId="0" fontId="21" fillId="0" borderId="0" xfId="0" applyFont="1" applyAlignment="1" applyProtection="1">
      <alignment horizontal="center"/>
      <protection locked="0"/>
    </xf>
    <xf numFmtId="186" fontId="21" fillId="0" borderId="0" xfId="0" applyNumberFormat="1" applyFont="1" applyAlignment="1" applyProtection="1">
      <alignment horizontal="center"/>
      <protection locked="0"/>
    </xf>
    <xf numFmtId="177" fontId="30" fillId="0" borderId="4" xfId="0" applyNumberFormat="1" applyFont="1" applyBorder="1" applyAlignment="1" applyProtection="1">
      <alignment horizontal="center" vertical="center"/>
      <protection hidden="1"/>
    </xf>
    <xf numFmtId="176" fontId="9" fillId="0" borderId="4" xfId="0" applyNumberFormat="1" applyFont="1" applyBorder="1" applyAlignment="1" applyProtection="1">
      <alignment horizontal="center" vertical="center" shrinkToFit="1"/>
      <protection hidden="1"/>
    </xf>
    <xf numFmtId="0" fontId="27" fillId="0" borderId="42" xfId="53" applyFont="1" applyBorder="1" applyAlignment="1" applyProtection="1">
      <alignment vertical="center"/>
      <protection hidden="1"/>
    </xf>
    <xf numFmtId="0" fontId="27" fillId="0" borderId="13" xfId="53" applyFont="1" applyBorder="1" applyAlignment="1" applyProtection="1">
      <alignment vertical="center"/>
      <protection hidden="1"/>
    </xf>
    <xf numFmtId="0" fontId="27" fillId="0" borderId="3" xfId="53" applyFont="1" applyBorder="1" applyAlignment="1" applyProtection="1">
      <alignment vertical="center"/>
      <protection hidden="1"/>
    </xf>
    <xf numFmtId="0" fontId="27" fillId="0" borderId="4" xfId="0" applyFont="1" applyBorder="1" applyAlignment="1" applyProtection="1">
      <alignment horizontal="left" vertical="center" shrinkToFit="1"/>
      <protection hidden="1"/>
    </xf>
    <xf numFmtId="186" fontId="30" fillId="0" borderId="42" xfId="0" applyNumberFormat="1" applyFont="1" applyBorder="1" applyAlignment="1" applyProtection="1">
      <alignment horizontal="center" vertical="center"/>
      <protection hidden="1"/>
    </xf>
    <xf numFmtId="186" fontId="30" fillId="0" borderId="13" xfId="0" applyNumberFormat="1" applyFont="1" applyBorder="1" applyAlignment="1" applyProtection="1">
      <alignment horizontal="center" vertical="center"/>
      <protection hidden="1"/>
    </xf>
    <xf numFmtId="186" fontId="30" fillId="0" borderId="3" xfId="0" applyNumberFormat="1" applyFont="1" applyBorder="1" applyAlignment="1" applyProtection="1">
      <alignment horizontal="center" vertical="center"/>
      <protection hidden="1"/>
    </xf>
    <xf numFmtId="0" fontId="27" fillId="0" borderId="42" xfId="0" applyFont="1" applyBorder="1" applyAlignment="1" applyProtection="1">
      <alignment horizontal="left" vertical="center"/>
      <protection hidden="1"/>
    </xf>
    <xf numFmtId="0" fontId="27" fillId="8" borderId="42" xfId="53" applyFont="1" applyFill="1" applyBorder="1" applyAlignment="1" applyProtection="1">
      <alignment horizontal="center" vertical="center"/>
      <protection hidden="1"/>
    </xf>
    <xf numFmtId="0" fontId="27" fillId="8" borderId="13" xfId="53" applyFont="1" applyFill="1" applyBorder="1" applyAlignment="1" applyProtection="1">
      <alignment horizontal="center" vertical="center"/>
      <protection hidden="1"/>
    </xf>
    <xf numFmtId="0" fontId="27" fillId="8" borderId="3" xfId="53" applyFont="1" applyFill="1" applyBorder="1" applyAlignment="1" applyProtection="1">
      <alignment horizontal="center" vertical="center"/>
      <protection hidden="1"/>
    </xf>
    <xf numFmtId="0" fontId="27" fillId="0" borderId="4" xfId="0" applyFont="1" applyBorder="1" applyAlignment="1" applyProtection="1">
      <alignment horizontal="left" vertical="center" wrapText="1"/>
      <protection hidden="1"/>
    </xf>
    <xf numFmtId="177" fontId="30" fillId="0" borderId="42" xfId="0" applyNumberFormat="1" applyFont="1" applyBorder="1" applyAlignment="1" applyProtection="1">
      <alignment horizontal="center" vertical="center"/>
      <protection hidden="1"/>
    </xf>
    <xf numFmtId="177" fontId="30" fillId="0" borderId="13" xfId="0" applyNumberFormat="1" applyFont="1" applyBorder="1" applyAlignment="1" applyProtection="1">
      <alignment horizontal="center" vertical="center"/>
      <protection hidden="1"/>
    </xf>
    <xf numFmtId="177" fontId="30" fillId="0" borderId="3" xfId="0" applyNumberFormat="1" applyFont="1" applyBorder="1" applyAlignment="1" applyProtection="1">
      <alignment horizontal="center" vertical="center"/>
      <protection hidden="1"/>
    </xf>
    <xf numFmtId="0" fontId="9" fillId="0" borderId="1" xfId="0" applyFont="1" applyBorder="1"/>
    <xf numFmtId="0" fontId="9" fillId="0" borderId="0" xfId="0" applyFont="1" applyAlignment="1">
      <alignment wrapText="1"/>
    </xf>
    <xf numFmtId="0" fontId="9" fillId="0" borderId="0" xfId="0" applyFont="1"/>
    <xf numFmtId="183" fontId="30" fillId="0" borderId="42" xfId="0" applyNumberFormat="1" applyFont="1" applyBorder="1" applyAlignment="1" applyProtection="1">
      <alignment horizontal="center" vertical="center"/>
      <protection hidden="1"/>
    </xf>
    <xf numFmtId="183" fontId="30" fillId="0" borderId="13" xfId="0" applyNumberFormat="1" applyFont="1" applyBorder="1" applyAlignment="1" applyProtection="1">
      <alignment horizontal="center" vertical="center"/>
      <protection hidden="1"/>
    </xf>
    <xf numFmtId="183" fontId="30" fillId="0" borderId="3" xfId="0" applyNumberFormat="1" applyFont="1" applyBorder="1" applyAlignment="1" applyProtection="1">
      <alignment horizontal="center" vertical="center"/>
      <protection hidden="1"/>
    </xf>
    <xf numFmtId="0" fontId="0" fillId="0" borderId="86" xfId="0" applyBorder="1" applyAlignment="1">
      <alignment horizontal="center"/>
    </xf>
    <xf numFmtId="0" fontId="57" fillId="3" borderId="82" xfId="0" applyFont="1" applyFill="1" applyBorder="1" applyAlignment="1" applyProtection="1">
      <alignment horizontal="center" vertical="center" wrapText="1"/>
      <protection locked="0"/>
    </xf>
    <xf numFmtId="0" fontId="57" fillId="3" borderId="1" xfId="0" applyFont="1" applyFill="1" applyBorder="1" applyAlignment="1" applyProtection="1">
      <alignment horizontal="center" vertical="center" wrapText="1"/>
      <protection locked="0"/>
    </xf>
    <xf numFmtId="0" fontId="27" fillId="0" borderId="19" xfId="0" applyFont="1" applyBorder="1" applyAlignment="1">
      <alignment horizontal="center" vertical="center" wrapText="1"/>
    </xf>
    <xf numFmtId="0" fontId="30" fillId="0" borderId="5" xfId="42" applyNumberFormat="1" applyFont="1" applyFill="1" applyBorder="1" applyAlignment="1" applyProtection="1">
      <alignment horizontal="center" vertical="center"/>
      <protection hidden="1"/>
    </xf>
    <xf numFmtId="0" fontId="30" fillId="0" borderId="54" xfId="42" applyNumberFormat="1" applyFont="1" applyFill="1" applyBorder="1" applyAlignment="1" applyProtection="1">
      <alignment horizontal="center" vertical="center"/>
      <protection hidden="1"/>
    </xf>
    <xf numFmtId="0" fontId="30" fillId="0" borderId="6" xfId="42" applyNumberFormat="1" applyFont="1" applyFill="1" applyBorder="1" applyAlignment="1" applyProtection="1">
      <alignment horizontal="center" vertical="center"/>
      <protection hidden="1"/>
    </xf>
    <xf numFmtId="0" fontId="30" fillId="0" borderId="14" xfId="42" applyNumberFormat="1" applyFont="1" applyFill="1" applyBorder="1" applyAlignment="1" applyProtection="1">
      <alignment horizontal="center" vertical="center"/>
      <protection hidden="1"/>
    </xf>
    <xf numFmtId="0" fontId="30" fillId="0" borderId="87" xfId="42" applyNumberFormat="1" applyFont="1" applyFill="1" applyBorder="1" applyAlignment="1" applyProtection="1">
      <alignment horizontal="center" vertical="center"/>
      <protection hidden="1"/>
    </xf>
    <xf numFmtId="0" fontId="30" fillId="0" borderId="149" xfId="42" applyNumberFormat="1" applyFont="1" applyFill="1" applyBorder="1" applyAlignment="1" applyProtection="1">
      <alignment horizontal="center" vertical="center"/>
      <protection hidden="1"/>
    </xf>
    <xf numFmtId="0" fontId="57" fillId="3" borderId="19" xfId="0" applyFont="1" applyFill="1" applyBorder="1" applyAlignment="1" applyProtection="1">
      <alignment horizontal="center" vertical="center"/>
      <protection locked="0"/>
    </xf>
    <xf numFmtId="0" fontId="57" fillId="3" borderId="9" xfId="0" applyFont="1" applyFill="1" applyBorder="1" applyAlignment="1" applyProtection="1">
      <alignment horizontal="center" vertical="center"/>
      <protection locked="0"/>
    </xf>
    <xf numFmtId="0" fontId="57" fillId="3" borderId="8" xfId="0" applyFont="1" applyFill="1" applyBorder="1" applyAlignment="1" applyProtection="1">
      <alignment horizontal="center" vertical="center"/>
      <protection locked="0"/>
    </xf>
    <xf numFmtId="0" fontId="30" fillId="0" borderId="43" xfId="53" applyFont="1" applyBorder="1" applyAlignment="1" applyProtection="1">
      <alignment horizontal="center" vertical="center"/>
      <protection hidden="1"/>
    </xf>
    <xf numFmtId="0" fontId="0" fillId="0" borderId="4" xfId="53" applyFont="1" applyBorder="1" applyAlignment="1">
      <alignment horizontal="center" vertical="center"/>
    </xf>
    <xf numFmtId="0" fontId="2" fillId="0" borderId="4" xfId="53" applyBorder="1" applyAlignment="1">
      <alignment horizontal="center" vertical="center"/>
    </xf>
    <xf numFmtId="177" fontId="30" fillId="0" borderId="35" xfId="0" applyNumberFormat="1" applyFont="1" applyBorder="1" applyAlignment="1" applyProtection="1">
      <alignment horizontal="center" vertical="center"/>
      <protection hidden="1"/>
    </xf>
    <xf numFmtId="177" fontId="30" fillId="0" borderId="0" xfId="0" applyNumberFormat="1" applyFont="1" applyAlignment="1" applyProtection="1">
      <alignment horizontal="center" vertical="center"/>
      <protection hidden="1"/>
    </xf>
    <xf numFmtId="177" fontId="30" fillId="0" borderId="36" xfId="0" applyNumberFormat="1" applyFont="1" applyBorder="1" applyAlignment="1" applyProtection="1">
      <alignment horizontal="center" vertical="center"/>
      <protection hidden="1"/>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59" xfId="0" applyBorder="1" applyAlignment="1">
      <alignment horizontal="center" vertical="center"/>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8" fillId="0" borderId="19"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30" fillId="46" borderId="80" xfId="0" applyFont="1" applyFill="1" applyBorder="1" applyAlignment="1" applyProtection="1">
      <alignment horizontal="right" shrinkToFit="1"/>
      <protection locked="0"/>
    </xf>
    <xf numFmtId="0" fontId="30" fillId="46" borderId="125" xfId="0" applyFont="1" applyFill="1" applyBorder="1" applyAlignment="1" applyProtection="1">
      <alignment horizontal="right" shrinkToFit="1"/>
      <protection locked="0"/>
    </xf>
    <xf numFmtId="0" fontId="30" fillId="46" borderId="154" xfId="0" applyFont="1" applyFill="1" applyBorder="1" applyAlignment="1" applyProtection="1">
      <alignment horizontal="right" shrinkToFit="1"/>
      <protection locked="0"/>
    </xf>
    <xf numFmtId="0" fontId="30" fillId="46" borderId="13" xfId="0" applyFont="1" applyFill="1" applyBorder="1" applyAlignment="1" applyProtection="1">
      <alignment horizontal="right" shrinkToFit="1"/>
      <protection locked="0"/>
    </xf>
    <xf numFmtId="182" fontId="9" fillId="3" borderId="19" xfId="0" applyNumberFormat="1" applyFont="1" applyFill="1" applyBorder="1" applyAlignment="1" applyProtection="1">
      <alignment horizontal="center" vertical="center" shrinkToFit="1"/>
      <protection locked="0"/>
    </xf>
    <xf numFmtId="182" fontId="9" fillId="3" borderId="9" xfId="0" applyNumberFormat="1" applyFont="1" applyFill="1" applyBorder="1" applyAlignment="1" applyProtection="1">
      <alignment horizontal="center" vertical="center" shrinkToFit="1"/>
      <protection locked="0"/>
    </xf>
    <xf numFmtId="182" fontId="9" fillId="3" borderId="8" xfId="0" applyNumberFormat="1" applyFont="1" applyFill="1" applyBorder="1" applyAlignment="1" applyProtection="1">
      <alignment horizontal="center" vertical="center" shrinkToFit="1"/>
      <protection locked="0"/>
    </xf>
    <xf numFmtId="0" fontId="28" fillId="11" borderId="19" xfId="0" applyFont="1" applyFill="1" applyBorder="1" applyAlignment="1">
      <alignment horizontal="center" vertical="center" wrapText="1" shrinkToFit="1"/>
    </xf>
    <xf numFmtId="0" fontId="28" fillId="11" borderId="9" xfId="0" applyFont="1" applyFill="1" applyBorder="1" applyAlignment="1">
      <alignment horizontal="center" vertical="center" wrapText="1" shrinkToFit="1"/>
    </xf>
    <xf numFmtId="0" fontId="28" fillId="11" borderId="8" xfId="0" applyFont="1" applyFill="1" applyBorder="1" applyAlignment="1">
      <alignment horizontal="center" vertical="center" wrapText="1" shrinkToFit="1"/>
    </xf>
    <xf numFmtId="0" fontId="27" fillId="0" borderId="42" xfId="0" applyFont="1" applyBorder="1" applyAlignment="1">
      <alignment horizontal="left" vertical="center" wrapText="1"/>
    </xf>
    <xf numFmtId="0" fontId="27" fillId="0" borderId="13" xfId="0" applyFont="1" applyBorder="1" applyAlignment="1">
      <alignment horizontal="left" vertical="center" wrapText="1"/>
    </xf>
    <xf numFmtId="0" fontId="27" fillId="0" borderId="3" xfId="0" applyFont="1" applyBorder="1" applyAlignment="1">
      <alignment horizontal="left" vertical="center" wrapText="1"/>
    </xf>
    <xf numFmtId="179" fontId="2" fillId="0" borderId="0" xfId="53" applyNumberFormat="1" applyAlignment="1">
      <alignment horizontal="center"/>
    </xf>
    <xf numFmtId="0" fontId="30" fillId="46" borderId="169" xfId="0" applyFont="1" applyFill="1" applyBorder="1" applyAlignment="1" applyProtection="1">
      <alignment horizontal="right" shrinkToFit="1"/>
      <protection locked="0"/>
    </xf>
    <xf numFmtId="0" fontId="30" fillId="46" borderId="9" xfId="0" applyFont="1" applyFill="1" applyBorder="1" applyAlignment="1" applyProtection="1">
      <alignment horizontal="right" shrinkToFit="1"/>
      <protection locked="0"/>
    </xf>
    <xf numFmtId="0" fontId="30" fillId="46" borderId="206" xfId="0" applyFont="1" applyFill="1" applyBorder="1" applyAlignment="1" applyProtection="1">
      <alignment horizontal="right" shrinkToFit="1"/>
      <protection locked="0"/>
    </xf>
    <xf numFmtId="0" fontId="30" fillId="46" borderId="0" xfId="0" applyFont="1" applyFill="1" applyAlignment="1" applyProtection="1">
      <alignment horizontal="right" shrinkToFit="1"/>
      <protection locked="0"/>
    </xf>
    <xf numFmtId="0" fontId="30" fillId="46" borderId="170" xfId="0" applyFont="1" applyFill="1" applyBorder="1" applyAlignment="1" applyProtection="1">
      <alignment horizontal="right" shrinkToFit="1"/>
      <protection locked="0"/>
    </xf>
    <xf numFmtId="0" fontId="30" fillId="46" borderId="11" xfId="0" applyFont="1" applyFill="1" applyBorder="1" applyAlignment="1" applyProtection="1">
      <alignment horizontal="right" shrinkToFit="1"/>
      <protection locked="0"/>
    </xf>
    <xf numFmtId="177" fontId="26" fillId="0" borderId="0" xfId="0" applyNumberFormat="1" applyFont="1" applyAlignment="1">
      <alignment horizontal="right"/>
    </xf>
    <xf numFmtId="0" fontId="30" fillId="46" borderId="81" xfId="0" applyFont="1" applyFill="1" applyBorder="1" applyAlignment="1" applyProtection="1">
      <alignment horizontal="right" shrinkToFit="1"/>
      <protection locked="0"/>
    </xf>
    <xf numFmtId="0" fontId="30" fillId="46" borderId="98" xfId="0" applyFont="1" applyFill="1" applyBorder="1" applyAlignment="1" applyProtection="1">
      <alignment horizontal="right" shrinkToFit="1"/>
      <protection locked="0"/>
    </xf>
    <xf numFmtId="0" fontId="30" fillId="46" borderId="85" xfId="0" applyFont="1" applyFill="1" applyBorder="1" applyAlignment="1" applyProtection="1">
      <alignment horizontal="right" shrinkToFit="1"/>
      <protection locked="0"/>
    </xf>
    <xf numFmtId="0" fontId="28" fillId="0" borderId="19"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30" fillId="3" borderId="19" xfId="0" applyFont="1" applyFill="1" applyBorder="1" applyAlignment="1" applyProtection="1">
      <alignment horizontal="center" vertical="center" shrinkToFit="1"/>
      <protection locked="0"/>
    </xf>
    <xf numFmtId="0" fontId="30" fillId="3" borderId="9" xfId="0" applyFont="1" applyFill="1" applyBorder="1" applyAlignment="1" applyProtection="1">
      <alignment horizontal="center" vertical="center" shrinkToFit="1"/>
      <protection locked="0"/>
    </xf>
    <xf numFmtId="0" fontId="30" fillId="3" borderId="8" xfId="0" applyFont="1" applyFill="1" applyBorder="1" applyAlignment="1" applyProtection="1">
      <alignment horizontal="center" vertical="center" shrinkToFit="1"/>
      <protection locked="0"/>
    </xf>
    <xf numFmtId="180" fontId="31" fillId="0" borderId="19" xfId="0" applyNumberFormat="1" applyFont="1" applyBorder="1" applyAlignment="1">
      <alignment horizontal="left" vertical="center" wrapText="1"/>
    </xf>
    <xf numFmtId="180" fontId="31" fillId="0" borderId="9" xfId="0" applyNumberFormat="1" applyFont="1" applyBorder="1" applyAlignment="1">
      <alignment horizontal="left" vertical="center"/>
    </xf>
    <xf numFmtId="0" fontId="30" fillId="46" borderId="19" xfId="0" applyFont="1" applyFill="1" applyBorder="1" applyAlignment="1" applyProtection="1">
      <alignment horizontal="right" shrinkToFit="1"/>
      <protection locked="0"/>
    </xf>
    <xf numFmtId="0" fontId="28" fillId="0" borderId="0" xfId="0" applyFont="1" applyAlignment="1">
      <alignment horizontal="left" vertical="top" wrapText="1" shrinkToFit="1"/>
    </xf>
    <xf numFmtId="0" fontId="0" fillId="0" borderId="0" xfId="0" applyAlignment="1">
      <alignment horizontal="left" vertical="top" shrinkToFit="1"/>
    </xf>
    <xf numFmtId="0" fontId="30" fillId="0" borderId="42" xfId="42" applyNumberFormat="1" applyFont="1" applyFill="1" applyBorder="1" applyAlignment="1" applyProtection="1">
      <alignment horizontal="center" vertical="center"/>
      <protection hidden="1"/>
    </xf>
    <xf numFmtId="0" fontId="30" fillId="0" borderId="13" xfId="42" applyNumberFormat="1" applyFont="1" applyFill="1" applyBorder="1" applyAlignment="1" applyProtection="1">
      <alignment horizontal="center" vertical="center"/>
      <protection hidden="1"/>
    </xf>
    <xf numFmtId="0" fontId="30" fillId="0" borderId="3" xfId="42" applyNumberFormat="1" applyFont="1" applyFill="1" applyBorder="1" applyAlignment="1" applyProtection="1">
      <alignment horizontal="center" vertical="center"/>
      <protection hidden="1"/>
    </xf>
    <xf numFmtId="0" fontId="27" fillId="0" borderId="42" xfId="0" applyFont="1" applyBorder="1" applyAlignment="1">
      <alignment horizontal="left" vertical="center"/>
    </xf>
    <xf numFmtId="0" fontId="27" fillId="0" borderId="13" xfId="0" applyFont="1" applyBorder="1" applyAlignment="1">
      <alignment horizontal="left" vertical="center"/>
    </xf>
    <xf numFmtId="0" fontId="27" fillId="0" borderId="3" xfId="0" applyFont="1" applyBorder="1" applyAlignment="1">
      <alignment horizontal="left" vertical="center"/>
    </xf>
    <xf numFmtId="176" fontId="26" fillId="0" borderId="0" xfId="0" applyNumberFormat="1" applyFont="1" applyAlignment="1">
      <alignment horizontal="right"/>
    </xf>
    <xf numFmtId="0" fontId="24" fillId="0" borderId="0" xfId="0" applyFont="1" applyAlignment="1">
      <alignment horizontal="center"/>
    </xf>
    <xf numFmtId="0" fontId="27" fillId="0" borderId="4" xfId="0" applyFont="1" applyBorder="1" applyAlignment="1">
      <alignment horizontal="left" vertical="center" shrinkToFit="1"/>
    </xf>
    <xf numFmtId="0" fontId="24" fillId="0" borderId="0" xfId="0" applyFont="1" applyAlignment="1">
      <alignment horizontal="left"/>
    </xf>
    <xf numFmtId="0" fontId="30" fillId="0" borderId="42" xfId="0" applyFont="1" applyBorder="1" applyAlignment="1" applyProtection="1">
      <alignment horizontal="center" vertical="center"/>
      <protection hidden="1"/>
    </xf>
    <xf numFmtId="0" fontId="30" fillId="0" borderId="13" xfId="0" applyFont="1" applyBorder="1" applyAlignment="1" applyProtection="1">
      <alignment horizontal="center" vertical="center"/>
      <protection hidden="1"/>
    </xf>
    <xf numFmtId="0" fontId="30" fillId="0" borderId="3" xfId="0" applyFont="1" applyBorder="1" applyAlignment="1" applyProtection="1">
      <alignment horizontal="center" vertical="center"/>
      <protection hidden="1"/>
    </xf>
    <xf numFmtId="0" fontId="28" fillId="0" borderId="4" xfId="0" applyFont="1" applyBorder="1" applyAlignment="1">
      <alignment horizontal="left" vertical="center" wrapText="1"/>
    </xf>
    <xf numFmtId="0" fontId="27" fillId="0" borderId="4" xfId="0" applyFont="1" applyBorder="1" applyAlignment="1">
      <alignment horizontal="left" vertical="center"/>
    </xf>
    <xf numFmtId="6" fontId="66" fillId="0" borderId="4" xfId="42" applyFont="1" applyBorder="1" applyAlignment="1" applyProtection="1">
      <alignment horizontal="left" vertical="center"/>
    </xf>
    <xf numFmtId="9" fontId="30" fillId="0" borderId="42" xfId="0" applyNumberFormat="1" applyFont="1" applyBorder="1" applyAlignment="1" applyProtection="1">
      <alignment horizontal="center" vertical="center"/>
      <protection hidden="1"/>
    </xf>
    <xf numFmtId="9" fontId="30" fillId="0" borderId="13" xfId="0" applyNumberFormat="1" applyFont="1" applyBorder="1" applyAlignment="1" applyProtection="1">
      <alignment horizontal="center" vertical="center"/>
      <protection hidden="1"/>
    </xf>
    <xf numFmtId="9" fontId="30" fillId="0" borderId="3" xfId="0" applyNumberFormat="1" applyFont="1" applyBorder="1" applyAlignment="1" applyProtection="1">
      <alignment horizontal="center" vertical="center"/>
      <protection hidden="1"/>
    </xf>
    <xf numFmtId="176" fontId="9" fillId="0" borderId="42" xfId="0" applyNumberFormat="1" applyFont="1" applyBorder="1" applyAlignment="1" applyProtection="1">
      <alignment horizontal="center" vertical="center"/>
      <protection hidden="1"/>
    </xf>
    <xf numFmtId="176" fontId="9" fillId="0" borderId="13" xfId="0" applyNumberFormat="1" applyFont="1" applyBorder="1" applyAlignment="1" applyProtection="1">
      <alignment horizontal="center" vertical="center"/>
      <protection hidden="1"/>
    </xf>
    <xf numFmtId="176" fontId="9" fillId="0" borderId="3" xfId="0" applyNumberFormat="1" applyFont="1" applyBorder="1" applyAlignment="1" applyProtection="1">
      <alignment horizontal="center" vertical="center"/>
      <protection hidden="1"/>
    </xf>
    <xf numFmtId="177" fontId="26" fillId="0" borderId="0" xfId="0" applyNumberFormat="1" applyFont="1" applyAlignment="1">
      <alignment horizontal="right" shrinkToFit="1"/>
    </xf>
    <xf numFmtId="176" fontId="26" fillId="0" borderId="0" xfId="0" applyNumberFormat="1" applyFont="1" applyAlignment="1">
      <alignment horizontal="right" shrinkToFit="1"/>
    </xf>
    <xf numFmtId="0" fontId="0" fillId="0" borderId="0" xfId="0" applyAlignment="1">
      <alignment horizontal="center" vertical="center" shrinkToFit="1"/>
    </xf>
    <xf numFmtId="0" fontId="26" fillId="3" borderId="19" xfId="0" applyFont="1" applyFill="1" applyBorder="1" applyAlignment="1" applyProtection="1">
      <alignment horizontal="center" vertical="center"/>
      <protection locked="0" hidden="1"/>
    </xf>
    <xf numFmtId="0" fontId="26" fillId="3" borderId="8" xfId="0" applyFont="1" applyFill="1" applyBorder="1" applyAlignment="1" applyProtection="1">
      <alignment horizontal="center" vertical="center"/>
      <protection locked="0" hidden="1"/>
    </xf>
    <xf numFmtId="0" fontId="0" fillId="3" borderId="8" xfId="0" applyFill="1" applyBorder="1" applyProtection="1">
      <protection locked="0" hidden="1"/>
    </xf>
    <xf numFmtId="0" fontId="26" fillId="0" borderId="31" xfId="0" applyFont="1" applyBorder="1" applyAlignment="1">
      <alignment horizontal="center" vertical="center"/>
    </xf>
    <xf numFmtId="182" fontId="27" fillId="3" borderId="19" xfId="0" applyNumberFormat="1" applyFont="1" applyFill="1" applyBorder="1" applyAlignment="1" applyProtection="1">
      <alignment horizontal="center" vertical="center" shrinkToFit="1"/>
      <protection locked="0" hidden="1"/>
    </xf>
    <xf numFmtId="182" fontId="27" fillId="3" borderId="9" xfId="0" applyNumberFormat="1" applyFont="1" applyFill="1" applyBorder="1" applyAlignment="1" applyProtection="1">
      <alignment horizontal="center" vertical="center" shrinkToFit="1"/>
      <protection locked="0" hidden="1"/>
    </xf>
    <xf numFmtId="182" fontId="27" fillId="3" borderId="8" xfId="0" applyNumberFormat="1" applyFont="1" applyFill="1" applyBorder="1" applyAlignment="1" applyProtection="1">
      <alignment horizontal="center" vertical="center" shrinkToFit="1"/>
      <protection locked="0" hidden="1"/>
    </xf>
    <xf numFmtId="0" fontId="28" fillId="43" borderId="19" xfId="0" applyFont="1" applyFill="1" applyBorder="1" applyAlignment="1">
      <alignment horizontal="center" vertical="center" wrapText="1"/>
    </xf>
    <xf numFmtId="0" fontId="28" fillId="43" borderId="9" xfId="0" applyFont="1" applyFill="1" applyBorder="1" applyAlignment="1">
      <alignment horizontal="center" vertical="center" wrapText="1"/>
    </xf>
    <xf numFmtId="0" fontId="28" fillId="43" borderId="8" xfId="0" applyFont="1" applyFill="1" applyBorder="1" applyAlignment="1">
      <alignment horizontal="center" vertical="center" wrapText="1"/>
    </xf>
    <xf numFmtId="0" fontId="30" fillId="3" borderId="19" xfId="0" applyFont="1" applyFill="1" applyBorder="1" applyAlignment="1" applyProtection="1">
      <alignment horizontal="center" vertical="center" shrinkToFit="1"/>
      <protection locked="0" hidden="1"/>
    </xf>
    <xf numFmtId="0" fontId="30" fillId="3" borderId="9" xfId="0" applyFont="1" applyFill="1" applyBorder="1" applyAlignment="1" applyProtection="1">
      <alignment horizontal="center" vertical="center" shrinkToFit="1"/>
      <protection locked="0" hidden="1"/>
    </xf>
    <xf numFmtId="0" fontId="30" fillId="3" borderId="8" xfId="0" applyFont="1" applyFill="1" applyBorder="1" applyAlignment="1" applyProtection="1">
      <alignment horizontal="center" vertical="center" shrinkToFit="1"/>
      <protection locked="0" hidden="1"/>
    </xf>
    <xf numFmtId="0" fontId="27" fillId="3" borderId="19" xfId="0" applyFont="1" applyFill="1" applyBorder="1" applyAlignment="1" applyProtection="1">
      <alignment horizontal="center" vertical="center"/>
      <protection locked="0" hidden="1"/>
    </xf>
    <xf numFmtId="0" fontId="27" fillId="3" borderId="9" xfId="0" applyFont="1" applyFill="1" applyBorder="1" applyAlignment="1" applyProtection="1">
      <alignment horizontal="center" vertical="center"/>
      <protection locked="0" hidden="1"/>
    </xf>
    <xf numFmtId="0" fontId="27" fillId="3" borderId="8" xfId="0" applyFont="1" applyFill="1" applyBorder="1" applyAlignment="1" applyProtection="1">
      <alignment horizontal="center" vertical="center"/>
      <protection locked="0" hidden="1"/>
    </xf>
    <xf numFmtId="182" fontId="9" fillId="3" borderId="19" xfId="0" applyNumberFormat="1" applyFont="1" applyFill="1" applyBorder="1" applyAlignment="1" applyProtection="1">
      <alignment horizontal="center" vertical="center" shrinkToFit="1"/>
      <protection locked="0" hidden="1"/>
    </xf>
    <xf numFmtId="182" fontId="9" fillId="3" borderId="9" xfId="0" applyNumberFormat="1" applyFont="1" applyFill="1" applyBorder="1" applyAlignment="1" applyProtection="1">
      <alignment horizontal="center" vertical="center" shrinkToFit="1"/>
      <protection locked="0" hidden="1"/>
    </xf>
    <xf numFmtId="182" fontId="9" fillId="3" borderId="8" xfId="0" applyNumberFormat="1" applyFont="1" applyFill="1" applyBorder="1" applyAlignment="1" applyProtection="1">
      <alignment horizontal="center" vertical="center" shrinkToFit="1"/>
      <protection locked="0" hidden="1"/>
    </xf>
    <xf numFmtId="177" fontId="30" fillId="3" borderId="19" xfId="0" applyNumberFormat="1" applyFont="1" applyFill="1" applyBorder="1" applyAlignment="1" applyProtection="1">
      <alignment horizontal="center" vertical="center" shrinkToFit="1"/>
      <protection locked="0" hidden="1"/>
    </xf>
    <xf numFmtId="177" fontId="30" fillId="3" borderId="9" xfId="0" applyNumberFormat="1" applyFont="1" applyFill="1" applyBorder="1" applyAlignment="1" applyProtection="1">
      <alignment horizontal="center" vertical="center" shrinkToFit="1"/>
      <protection locked="0" hidden="1"/>
    </xf>
    <xf numFmtId="0" fontId="31" fillId="0" borderId="1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8" xfId="0" applyFont="1" applyBorder="1" applyAlignment="1">
      <alignment horizontal="center" vertical="center" wrapText="1"/>
    </xf>
    <xf numFmtId="177" fontId="30" fillId="3" borderId="19" xfId="0" applyNumberFormat="1" applyFont="1" applyFill="1" applyBorder="1" applyAlignment="1" applyProtection="1">
      <alignment horizontal="center" vertical="center" wrapText="1"/>
      <protection locked="0" hidden="1"/>
    </xf>
    <xf numFmtId="177" fontId="30" fillId="3" borderId="9" xfId="0" applyNumberFormat="1" applyFont="1" applyFill="1" applyBorder="1" applyAlignment="1" applyProtection="1">
      <alignment horizontal="center" vertical="center" wrapText="1"/>
      <protection locked="0" hidden="1"/>
    </xf>
    <xf numFmtId="177" fontId="30" fillId="3" borderId="8" xfId="0" applyNumberFormat="1" applyFont="1" applyFill="1" applyBorder="1" applyAlignment="1" applyProtection="1">
      <alignment horizontal="center" vertical="center" wrapText="1"/>
      <protection locked="0" hidden="1"/>
    </xf>
    <xf numFmtId="0" fontId="32" fillId="0" borderId="0" xfId="0" applyFont="1" applyAlignment="1">
      <alignment horizontal="left" vertical="top" wrapText="1" shrinkToFit="1"/>
    </xf>
    <xf numFmtId="0" fontId="30" fillId="3" borderId="19" xfId="0" applyFont="1" applyFill="1" applyBorder="1" applyAlignment="1" applyProtection="1">
      <alignment horizontal="right" shrinkToFit="1"/>
      <protection locked="0" hidden="1"/>
    </xf>
    <xf numFmtId="0" fontId="30" fillId="3" borderId="9" xfId="0" applyFont="1" applyFill="1" applyBorder="1" applyAlignment="1" applyProtection="1">
      <alignment horizontal="right" shrinkToFit="1"/>
      <protection locked="0" hidden="1"/>
    </xf>
    <xf numFmtId="176" fontId="30" fillId="3" borderId="19" xfId="0" applyNumberFormat="1" applyFont="1" applyFill="1" applyBorder="1" applyAlignment="1" applyProtection="1">
      <alignment horizontal="right" shrinkToFit="1"/>
      <protection locked="0" hidden="1"/>
    </xf>
    <xf numFmtId="176" fontId="30" fillId="3" borderId="9" xfId="0" applyNumberFormat="1" applyFont="1" applyFill="1" applyBorder="1" applyAlignment="1" applyProtection="1">
      <alignment horizontal="right" shrinkToFit="1"/>
      <protection locked="0" hidden="1"/>
    </xf>
    <xf numFmtId="0" fontId="67" fillId="3" borderId="19" xfId="0" applyFont="1" applyFill="1" applyBorder="1" applyAlignment="1" applyProtection="1">
      <alignment horizontal="center" shrinkToFit="1"/>
      <protection locked="0" hidden="1"/>
    </xf>
    <xf numFmtId="0" fontId="67" fillId="3" borderId="9" xfId="0" applyFont="1" applyFill="1" applyBorder="1" applyAlignment="1" applyProtection="1">
      <alignment horizontal="center" shrinkToFit="1"/>
      <protection locked="0" hidden="1"/>
    </xf>
    <xf numFmtId="0" fontId="67" fillId="0" borderId="19" xfId="0" applyFont="1" applyBorder="1" applyAlignment="1" applyProtection="1">
      <alignment horizontal="right" shrinkToFit="1"/>
      <protection hidden="1"/>
    </xf>
    <xf numFmtId="0" fontId="67" fillId="0" borderId="9" xfId="0" applyFont="1" applyBorder="1" applyAlignment="1" applyProtection="1">
      <alignment horizontal="right" shrinkToFit="1"/>
      <protection hidden="1"/>
    </xf>
    <xf numFmtId="181" fontId="64" fillId="0" borderId="19" xfId="0" applyNumberFormat="1" applyFont="1" applyBorder="1" applyAlignment="1">
      <alignment horizontal="left" vertical="center"/>
    </xf>
    <xf numFmtId="181" fontId="64" fillId="0" borderId="9" xfId="0" applyNumberFormat="1" applyFont="1" applyBorder="1" applyAlignment="1">
      <alignment horizontal="left" vertical="center"/>
    </xf>
    <xf numFmtId="176" fontId="30" fillId="3" borderId="169" xfId="0" applyNumberFormat="1" applyFont="1" applyFill="1" applyBorder="1" applyAlignment="1" applyProtection="1">
      <alignment horizontal="right" shrinkToFit="1"/>
      <protection locked="0" hidden="1"/>
    </xf>
    <xf numFmtId="0" fontId="67" fillId="0" borderId="9" xfId="0" applyFont="1" applyBorder="1" applyProtection="1">
      <protection hidden="1"/>
    </xf>
    <xf numFmtId="0" fontId="30" fillId="3" borderId="19" xfId="0" applyFont="1" applyFill="1" applyBorder="1" applyAlignment="1" applyProtection="1">
      <alignment horizontal="right" shrinkToFit="1"/>
      <protection hidden="1"/>
    </xf>
    <xf numFmtId="0" fontId="30" fillId="3" borderId="9" xfId="0" applyFont="1" applyFill="1" applyBorder="1" applyAlignment="1" applyProtection="1">
      <alignment horizontal="right" shrinkToFit="1"/>
      <protection hidden="1"/>
    </xf>
    <xf numFmtId="0" fontId="30" fillId="0" borderId="9" xfId="0" applyFont="1" applyBorder="1" applyProtection="1">
      <protection hidden="1"/>
    </xf>
    <xf numFmtId="181" fontId="64" fillId="0" borderId="19" xfId="0" applyNumberFormat="1" applyFont="1" applyBorder="1" applyAlignment="1">
      <alignment horizontal="left" vertical="center" wrapText="1"/>
    </xf>
    <xf numFmtId="181" fontId="64" fillId="0" borderId="9" xfId="0" applyNumberFormat="1" applyFont="1" applyBorder="1" applyAlignment="1">
      <alignment horizontal="left" vertical="center" wrapText="1"/>
    </xf>
    <xf numFmtId="181" fontId="64" fillId="0" borderId="8" xfId="0" applyNumberFormat="1" applyFont="1" applyBorder="1" applyAlignment="1">
      <alignment horizontal="left" vertical="center" wrapText="1"/>
    </xf>
    <xf numFmtId="177" fontId="67" fillId="0" borderId="4" xfId="0" applyNumberFormat="1" applyFont="1" applyBorder="1" applyAlignment="1">
      <alignment horizontal="center" vertical="center"/>
    </xf>
    <xf numFmtId="0" fontId="0" fillId="0" borderId="0" xfId="0" applyAlignment="1">
      <alignment horizontal="center"/>
    </xf>
    <xf numFmtId="0" fontId="67" fillId="0" borderId="4" xfId="42" applyNumberFormat="1" applyFont="1" applyFill="1" applyBorder="1" applyAlignment="1" applyProtection="1">
      <alignment horizontal="center" vertical="center"/>
      <protection hidden="1"/>
    </xf>
    <xf numFmtId="0" fontId="9" fillId="0" borderId="0" xfId="0" applyFont="1" applyAlignment="1">
      <alignment horizontal="center"/>
    </xf>
    <xf numFmtId="0" fontId="49" fillId="0" borderId="0" xfId="0" applyFont="1" applyAlignment="1">
      <alignment horizontal="left" wrapText="1"/>
    </xf>
    <xf numFmtId="188" fontId="30" fillId="0" borderId="42" xfId="0" applyNumberFormat="1" applyFont="1" applyBorder="1" applyAlignment="1" applyProtection="1">
      <alignment horizontal="center" vertical="center"/>
      <protection hidden="1"/>
    </xf>
    <xf numFmtId="188" fontId="30" fillId="0" borderId="13" xfId="0" applyNumberFormat="1" applyFont="1" applyBorder="1" applyAlignment="1" applyProtection="1">
      <alignment horizontal="center" vertical="center"/>
      <protection hidden="1"/>
    </xf>
    <xf numFmtId="188" fontId="30" fillId="0" borderId="3" xfId="0" applyNumberFormat="1" applyFont="1" applyBorder="1" applyAlignment="1" applyProtection="1">
      <alignment horizontal="center" vertical="center"/>
      <protection hidden="1"/>
    </xf>
    <xf numFmtId="0" fontId="27" fillId="0" borderId="42" xfId="0" applyFont="1" applyBorder="1" applyAlignment="1">
      <alignment horizontal="left" vertical="center" shrinkToFit="1"/>
    </xf>
    <xf numFmtId="0" fontId="27" fillId="0" borderId="13" xfId="0" applyFont="1" applyBorder="1" applyAlignment="1">
      <alignment horizontal="left" vertical="center" shrinkToFit="1"/>
    </xf>
    <xf numFmtId="0" fontId="27" fillId="0" borderId="3" xfId="0" applyFont="1" applyBorder="1" applyAlignment="1">
      <alignment horizontal="left" vertical="center" shrinkToFit="1"/>
    </xf>
    <xf numFmtId="177" fontId="30" fillId="0" borderId="42" xfId="0" applyNumberFormat="1" applyFont="1" applyBorder="1" applyAlignment="1">
      <alignment horizontal="center" vertical="center"/>
    </xf>
    <xf numFmtId="177" fontId="30" fillId="0" borderId="13" xfId="0" applyNumberFormat="1" applyFont="1" applyBorder="1" applyAlignment="1">
      <alignment horizontal="center" vertical="center"/>
    </xf>
    <xf numFmtId="177" fontId="30" fillId="0" borderId="3" xfId="0" applyNumberFormat="1" applyFont="1" applyBorder="1" applyAlignment="1">
      <alignment horizontal="center" vertical="center"/>
    </xf>
    <xf numFmtId="0" fontId="0" fillId="0" borderId="4" xfId="54" applyFont="1" applyBorder="1" applyAlignment="1" applyProtection="1">
      <alignment horizontal="center" vertical="center" shrinkToFit="1"/>
      <protection hidden="1"/>
    </xf>
    <xf numFmtId="0" fontId="65" fillId="0" borderId="4" xfId="0" applyFont="1" applyBorder="1" applyAlignment="1">
      <alignment horizontal="left" vertical="center" wrapText="1"/>
    </xf>
    <xf numFmtId="184" fontId="67" fillId="0" borderId="4" xfId="0" applyNumberFormat="1" applyFont="1" applyBorder="1" applyAlignment="1" applyProtection="1">
      <alignment horizontal="center" vertical="center"/>
      <protection hidden="1"/>
    </xf>
    <xf numFmtId="6" fontId="27" fillId="0" borderId="42" xfId="42" applyFont="1" applyBorder="1" applyAlignment="1" applyProtection="1">
      <alignment horizontal="left" vertical="center"/>
    </xf>
    <xf numFmtId="6" fontId="27" fillId="0" borderId="13" xfId="42" applyFont="1" applyBorder="1" applyAlignment="1" applyProtection="1">
      <alignment horizontal="left" vertical="center"/>
    </xf>
    <xf numFmtId="6" fontId="27" fillId="0" borderId="3" xfId="42" applyFont="1" applyBorder="1" applyAlignment="1" applyProtection="1">
      <alignment horizontal="left" vertical="center"/>
    </xf>
    <xf numFmtId="185" fontId="7" fillId="0" borderId="42" xfId="0" applyNumberFormat="1" applyFont="1" applyBorder="1" applyAlignment="1" applyProtection="1">
      <alignment horizontal="center" vertical="center" shrinkToFit="1"/>
      <protection hidden="1"/>
    </xf>
    <xf numFmtId="185" fontId="7" fillId="0" borderId="13" xfId="0" applyNumberFormat="1" applyFont="1" applyBorder="1" applyAlignment="1" applyProtection="1">
      <alignment horizontal="center" vertical="center" shrinkToFit="1"/>
      <protection hidden="1"/>
    </xf>
    <xf numFmtId="0" fontId="30" fillId="0" borderId="4" xfId="42" applyNumberFormat="1" applyFont="1" applyFill="1" applyBorder="1" applyAlignment="1" applyProtection="1">
      <alignment horizontal="center" vertical="center"/>
      <protection hidden="1"/>
    </xf>
    <xf numFmtId="0" fontId="64" fillId="0" borderId="4" xfId="0" applyFont="1" applyBorder="1" applyAlignment="1">
      <alignment horizontal="left" vertical="center" wrapText="1"/>
    </xf>
    <xf numFmtId="189" fontId="67" fillId="0" borderId="4" xfId="0" applyNumberFormat="1" applyFont="1" applyBorder="1" applyAlignment="1" applyProtection="1">
      <alignment horizontal="center" vertical="center"/>
      <protection locked="0"/>
    </xf>
    <xf numFmtId="177" fontId="0" fillId="0" borderId="0" xfId="0" applyNumberFormat="1" applyAlignment="1">
      <alignment horizontal="center"/>
    </xf>
    <xf numFmtId="6" fontId="27" fillId="0" borderId="42" xfId="42" applyFont="1" applyBorder="1" applyAlignment="1" applyProtection="1">
      <alignment horizontal="left" vertical="center" wrapText="1"/>
    </xf>
    <xf numFmtId="184" fontId="6" fillId="0" borderId="4" xfId="0" applyNumberFormat="1" applyFont="1" applyBorder="1" applyAlignment="1" applyProtection="1">
      <alignment horizontal="center" vertical="center"/>
      <protection hidden="1"/>
    </xf>
    <xf numFmtId="184" fontId="6" fillId="0" borderId="42" xfId="0" applyNumberFormat="1" applyFont="1" applyBorder="1" applyAlignment="1" applyProtection="1">
      <alignment horizontal="center" vertical="center"/>
      <protection hidden="1"/>
    </xf>
    <xf numFmtId="0" fontId="27" fillId="0" borderId="42" xfId="0" applyFont="1" applyBorder="1" applyAlignment="1" applyProtection="1">
      <alignment horizontal="center" vertical="center" wrapText="1"/>
      <protection hidden="1"/>
    </xf>
    <xf numFmtId="0" fontId="27" fillId="0" borderId="13" xfId="0" applyFont="1" applyBorder="1" applyAlignment="1" applyProtection="1">
      <alignment horizontal="center" vertical="center" wrapText="1"/>
      <protection hidden="1"/>
    </xf>
    <xf numFmtId="0" fontId="27" fillId="0" borderId="3" xfId="0" applyFont="1" applyBorder="1" applyAlignment="1" applyProtection="1">
      <alignment horizontal="center" vertical="center" wrapText="1"/>
      <protection hidden="1"/>
    </xf>
    <xf numFmtId="0" fontId="65" fillId="0" borderId="4" xfId="0" applyFont="1" applyBorder="1" applyAlignment="1">
      <alignment horizontal="left" vertical="center" shrinkToFit="1"/>
    </xf>
    <xf numFmtId="0" fontId="28" fillId="0" borderId="33" xfId="0" applyFont="1" applyBorder="1" applyAlignment="1">
      <alignment horizontal="left" vertical="center" wrapText="1"/>
    </xf>
    <xf numFmtId="0" fontId="28" fillId="0" borderId="15" xfId="0" applyFont="1" applyBorder="1" applyAlignment="1">
      <alignment horizontal="left" vertical="center" wrapText="1"/>
    </xf>
    <xf numFmtId="0" fontId="28" fillId="0" borderId="34" xfId="0" applyFont="1" applyBorder="1" applyAlignment="1">
      <alignment horizontal="left" vertical="center" wrapText="1"/>
    </xf>
    <xf numFmtId="0" fontId="28" fillId="0" borderId="37" xfId="0" applyFont="1" applyBorder="1" applyAlignment="1">
      <alignment horizontal="left" vertical="center" wrapText="1"/>
    </xf>
    <xf numFmtId="0" fontId="28" fillId="0" borderId="11" xfId="0" applyFont="1" applyBorder="1" applyAlignment="1">
      <alignment horizontal="left" vertical="center" wrapText="1"/>
    </xf>
    <xf numFmtId="0" fontId="28" fillId="0" borderId="38" xfId="0" applyFont="1" applyBorder="1" applyAlignment="1">
      <alignment horizontal="left" vertical="center" wrapText="1"/>
    </xf>
    <xf numFmtId="0" fontId="30" fillId="0" borderId="33" xfId="0" applyFont="1" applyBorder="1" applyAlignment="1" applyProtection="1">
      <alignment horizontal="center" vertical="center" wrapText="1"/>
      <protection hidden="1"/>
    </xf>
    <xf numFmtId="0" fontId="30" fillId="0" borderId="15" xfId="0" applyFont="1" applyBorder="1" applyAlignment="1" applyProtection="1">
      <alignment horizontal="center" vertical="center" wrapText="1"/>
      <protection hidden="1"/>
    </xf>
    <xf numFmtId="0" fontId="30" fillId="0" borderId="34" xfId="0" applyFont="1" applyBorder="1" applyAlignment="1" applyProtection="1">
      <alignment horizontal="center" vertical="center" wrapText="1"/>
      <protection hidden="1"/>
    </xf>
    <xf numFmtId="0" fontId="30" fillId="0" borderId="37" xfId="0" applyFont="1" applyBorder="1" applyAlignment="1" applyProtection="1">
      <alignment horizontal="center" vertical="center" wrapText="1"/>
      <protection hidden="1"/>
    </xf>
    <xf numFmtId="0" fontId="30" fillId="0" borderId="11" xfId="0" applyFont="1" applyBorder="1" applyAlignment="1" applyProtection="1">
      <alignment horizontal="center" vertical="center" wrapText="1"/>
      <protection hidden="1"/>
    </xf>
    <xf numFmtId="0" fontId="30" fillId="0" borderId="38" xfId="0" applyFont="1" applyBorder="1" applyAlignment="1" applyProtection="1">
      <alignment horizontal="center" vertical="center" wrapText="1"/>
      <protection hidden="1"/>
    </xf>
    <xf numFmtId="0" fontId="65" fillId="0" borderId="42" xfId="0" applyFont="1" applyBorder="1" applyAlignment="1" applyProtection="1">
      <alignment horizontal="center" vertical="center" wrapText="1"/>
      <protection hidden="1"/>
    </xf>
    <xf numFmtId="0" fontId="65" fillId="0" borderId="13" xfId="0" applyFont="1" applyBorder="1" applyAlignment="1" applyProtection="1">
      <alignment horizontal="center" vertical="center" wrapText="1"/>
      <protection hidden="1"/>
    </xf>
    <xf numFmtId="0" fontId="65" fillId="0" borderId="3" xfId="0" applyFont="1" applyBorder="1" applyAlignment="1" applyProtection="1">
      <alignment horizontal="center" vertical="center" wrapText="1"/>
      <protection hidden="1"/>
    </xf>
    <xf numFmtId="0" fontId="0" fillId="0" borderId="0" xfId="0" applyAlignment="1">
      <alignment horizontal="left" vertical="top" wrapText="1"/>
    </xf>
    <xf numFmtId="0" fontId="27" fillId="0" borderId="33" xfId="0" applyFont="1" applyBorder="1" applyAlignment="1">
      <alignment horizontal="left" vertical="center" shrinkToFit="1"/>
    </xf>
    <xf numFmtId="0" fontId="27" fillId="0" borderId="15" xfId="0" applyFont="1" applyBorder="1" applyAlignment="1">
      <alignment horizontal="left" vertical="center" shrinkToFit="1"/>
    </xf>
    <xf numFmtId="0" fontId="27" fillId="0" borderId="34" xfId="0" applyFont="1" applyBorder="1" applyAlignment="1">
      <alignment horizontal="left" vertical="center" shrinkToFit="1"/>
    </xf>
    <xf numFmtId="0" fontId="65" fillId="0" borderId="4" xfId="0" applyFont="1" applyBorder="1" applyAlignment="1">
      <alignment horizontal="left" vertical="center" wrapText="1" shrinkToFit="1"/>
    </xf>
    <xf numFmtId="0" fontId="2" fillId="0" borderId="81" xfId="66" applyBorder="1" applyAlignment="1">
      <alignment horizontal="center"/>
    </xf>
    <xf numFmtId="0" fontId="2" fillId="0" borderId="58" xfId="66" applyBorder="1" applyAlignment="1">
      <alignment horizontal="center"/>
    </xf>
    <xf numFmtId="0" fontId="2" fillId="0" borderId="77" xfId="66" applyBorder="1" applyAlignment="1">
      <alignment horizontal="center"/>
    </xf>
    <xf numFmtId="0" fontId="2" fillId="0" borderId="16" xfId="66" applyBorder="1" applyAlignment="1">
      <alignment horizontal="center"/>
    </xf>
    <xf numFmtId="0" fontId="40" fillId="0" borderId="42" xfId="0" applyFont="1" applyBorder="1" applyAlignment="1">
      <alignment horizontal="left" vertical="center"/>
    </xf>
    <xf numFmtId="0" fontId="40" fillId="0" borderId="13" xfId="0" applyFont="1" applyBorder="1" applyAlignment="1">
      <alignment horizontal="left" vertical="center"/>
    </xf>
    <xf numFmtId="0" fontId="40" fillId="0" borderId="3" xfId="0" applyFont="1" applyBorder="1" applyAlignment="1">
      <alignment horizontal="left" vertical="center"/>
    </xf>
    <xf numFmtId="177" fontId="40" fillId="0" borderId="42" xfId="0" applyNumberFormat="1" applyFont="1" applyBorder="1" applyAlignment="1">
      <alignment vertical="center"/>
    </xf>
    <xf numFmtId="0" fontId="40" fillId="0" borderId="13" xfId="0" applyFont="1" applyBorder="1" applyAlignment="1">
      <alignment vertical="center"/>
    </xf>
    <xf numFmtId="0" fontId="24" fillId="0" borderId="42" xfId="0" applyFont="1" applyBorder="1" applyAlignment="1">
      <alignment horizontal="left" wrapText="1"/>
    </xf>
    <xf numFmtId="0" fontId="24" fillId="0" borderId="13" xfId="0" applyFont="1" applyBorder="1" applyAlignment="1">
      <alignment horizontal="left" wrapText="1"/>
    </xf>
    <xf numFmtId="0" fontId="24" fillId="0" borderId="3" xfId="0" applyFont="1" applyBorder="1" applyAlignment="1">
      <alignment horizontal="left" wrapText="1"/>
    </xf>
    <xf numFmtId="0" fontId="24" fillId="0" borderId="42" xfId="0" applyFont="1" applyBorder="1" applyAlignment="1">
      <alignment horizontal="center"/>
    </xf>
    <xf numFmtId="0" fontId="24" fillId="0" borderId="13" xfId="0" applyFont="1" applyBorder="1" applyAlignment="1">
      <alignment horizontal="center"/>
    </xf>
    <xf numFmtId="0" fontId="24" fillId="0" borderId="3" xfId="0" applyFont="1" applyBorder="1" applyAlignment="1">
      <alignment horizontal="center"/>
    </xf>
    <xf numFmtId="0" fontId="27" fillId="0" borderId="0" xfId="66" applyFont="1" applyAlignment="1">
      <alignment horizontal="left" vertical="center" wrapText="1"/>
    </xf>
    <xf numFmtId="0" fontId="9" fillId="0" borderId="0" xfId="66" quotePrefix="1" applyFont="1" applyAlignment="1">
      <alignment horizontal="center" vertical="center"/>
    </xf>
    <xf numFmtId="0" fontId="40" fillId="0" borderId="19" xfId="0" applyFont="1" applyBorder="1" applyAlignment="1">
      <alignment horizontal="left" vertical="center" wrapText="1" shrinkToFit="1"/>
    </xf>
    <xf numFmtId="0" fontId="40" fillId="0" borderId="9" xfId="0" applyFont="1" applyBorder="1" applyAlignment="1">
      <alignment horizontal="left" vertical="center" shrinkToFit="1"/>
    </xf>
    <xf numFmtId="0" fontId="40" fillId="0" borderId="8" xfId="0" applyFont="1" applyBorder="1" applyAlignment="1">
      <alignment horizontal="left" vertical="center" shrinkToFit="1"/>
    </xf>
    <xf numFmtId="177" fontId="41" fillId="0" borderId="49" xfId="0" applyNumberFormat="1" applyFont="1" applyBorder="1" applyAlignment="1">
      <alignment horizontal="right" vertical="center" shrinkToFit="1"/>
    </xf>
    <xf numFmtId="177" fontId="41" fillId="0" borderId="143" xfId="0" applyNumberFormat="1" applyFont="1" applyBorder="1" applyAlignment="1">
      <alignment horizontal="right" vertical="center" shrinkToFit="1"/>
    </xf>
    <xf numFmtId="0" fontId="40" fillId="0" borderId="82" xfId="0" applyFont="1" applyBorder="1" applyAlignment="1">
      <alignment horizontal="left" vertical="center" shrinkToFit="1"/>
    </xf>
    <xf numFmtId="0" fontId="40" fillId="0" borderId="1" xfId="0" applyFont="1" applyBorder="1" applyAlignment="1">
      <alignment horizontal="left" vertical="center" shrinkToFit="1"/>
    </xf>
    <xf numFmtId="0" fontId="40" fillId="0" borderId="2" xfId="0" applyFont="1" applyBorder="1" applyAlignment="1">
      <alignment horizontal="left" vertical="center" shrinkToFit="1"/>
    </xf>
    <xf numFmtId="177" fontId="41" fillId="0" borderId="142" xfId="0" applyNumberFormat="1" applyFont="1" applyBorder="1" applyAlignment="1">
      <alignment horizontal="right" vertical="center" shrinkToFit="1"/>
    </xf>
    <xf numFmtId="177" fontId="41" fillId="0" borderId="84" xfId="0" applyNumberFormat="1" applyFont="1" applyBorder="1" applyAlignment="1">
      <alignment horizontal="right" vertical="center" shrinkToFit="1"/>
    </xf>
    <xf numFmtId="0" fontId="28" fillId="0" borderId="20" xfId="66" applyFont="1" applyBorder="1" applyAlignment="1">
      <alignment horizontal="left" vertical="center"/>
    </xf>
    <xf numFmtId="0" fontId="28" fillId="0" borderId="21" xfId="66" applyFont="1" applyBorder="1" applyAlignment="1">
      <alignment horizontal="left" vertical="center"/>
    </xf>
    <xf numFmtId="0" fontId="28" fillId="0" borderId="28" xfId="66" applyFont="1" applyBorder="1" applyAlignment="1">
      <alignment horizontal="left" vertical="center"/>
    </xf>
    <xf numFmtId="176" fontId="9" fillId="0" borderId="19" xfId="66" applyNumberFormat="1" applyFont="1" applyBorder="1" applyAlignment="1" applyProtection="1">
      <alignment horizontal="center" vertical="center" shrinkToFit="1"/>
      <protection hidden="1"/>
    </xf>
    <xf numFmtId="176" fontId="9" fillId="0" borderId="9" xfId="66" applyNumberFormat="1" applyFont="1" applyBorder="1" applyAlignment="1" applyProtection="1">
      <alignment horizontal="center" vertical="center" shrinkToFit="1"/>
      <protection hidden="1"/>
    </xf>
    <xf numFmtId="176" fontId="9" fillId="0" borderId="8" xfId="66" applyNumberFormat="1" applyFont="1" applyBorder="1" applyAlignment="1" applyProtection="1">
      <alignment horizontal="center" vertical="center" shrinkToFit="1"/>
      <protection hidden="1"/>
    </xf>
    <xf numFmtId="0" fontId="27" fillId="0" borderId="0" xfId="66" applyFont="1" applyAlignment="1">
      <alignment horizontal="left" vertical="center"/>
    </xf>
    <xf numFmtId="0" fontId="0" fillId="0" borderId="1" xfId="0" applyBorder="1" applyAlignment="1" applyProtection="1">
      <alignment horizontal="center"/>
      <protection hidden="1"/>
    </xf>
    <xf numFmtId="176" fontId="30" fillId="0" borderId="0" xfId="66" applyNumberFormat="1" applyFont="1" applyAlignment="1">
      <alignment horizontal="center" vertical="center" shrinkToFit="1"/>
    </xf>
    <xf numFmtId="0" fontId="28" fillId="0" borderId="0" xfId="66" quotePrefix="1" applyFont="1" applyAlignment="1">
      <alignment horizontal="center" vertical="center"/>
    </xf>
    <xf numFmtId="0" fontId="27" fillId="0" borderId="20" xfId="66" applyFont="1" applyBorder="1" applyAlignment="1">
      <alignment horizontal="left" vertical="center"/>
    </xf>
    <xf numFmtId="0" fontId="27" fillId="0" borderId="21" xfId="66" applyFont="1" applyBorder="1" applyAlignment="1">
      <alignment horizontal="left" vertical="center"/>
    </xf>
    <xf numFmtId="0" fontId="27" fillId="0" borderId="28" xfId="66" applyFont="1" applyBorder="1" applyAlignment="1">
      <alignment horizontal="left" vertical="center"/>
    </xf>
    <xf numFmtId="0" fontId="27" fillId="0" borderId="7" xfId="66" applyFont="1" applyBorder="1" applyAlignment="1">
      <alignment horizontal="left" vertical="center"/>
    </xf>
    <xf numFmtId="176" fontId="9" fillId="0" borderId="7" xfId="66" applyNumberFormat="1" applyFont="1" applyBorder="1" applyAlignment="1" applyProtection="1">
      <alignment horizontal="center" vertical="center" shrinkToFit="1"/>
      <protection hidden="1"/>
    </xf>
    <xf numFmtId="0" fontId="0" fillId="0" borderId="0" xfId="66" quotePrefix="1" applyFont="1" applyAlignment="1">
      <alignment horizontal="center" vertical="center"/>
    </xf>
    <xf numFmtId="0" fontId="30" fillId="3" borderId="19" xfId="0" applyFont="1" applyFill="1" applyBorder="1" applyAlignment="1" applyProtection="1">
      <alignment horizontal="right" vertical="center" shrinkToFit="1"/>
      <protection locked="0" hidden="1"/>
    </xf>
    <xf numFmtId="0" fontId="30" fillId="3" borderId="9" xfId="0" applyFont="1" applyFill="1" applyBorder="1" applyAlignment="1" applyProtection="1">
      <alignment horizontal="right" vertical="center" shrinkToFit="1"/>
      <protection locked="0" hidden="1"/>
    </xf>
    <xf numFmtId="0" fontId="30" fillId="3" borderId="169" xfId="0" applyFont="1" applyFill="1" applyBorder="1" applyAlignment="1" applyProtection="1">
      <alignment horizontal="right" vertical="center" shrinkToFit="1"/>
      <protection locked="0" hidden="1"/>
    </xf>
    <xf numFmtId="177" fontId="30" fillId="0" borderId="0" xfId="66" applyNumberFormat="1" applyFont="1" applyAlignment="1">
      <alignment horizontal="center" vertical="center" wrapText="1" shrinkToFit="1"/>
    </xf>
    <xf numFmtId="0" fontId="27" fillId="0" borderId="20" xfId="66" applyFont="1" applyBorder="1" applyAlignment="1">
      <alignment horizontal="left" vertical="center" wrapText="1" shrinkToFit="1"/>
    </xf>
    <xf numFmtId="0" fontId="27" fillId="0" borderId="21" xfId="66" applyFont="1" applyBorder="1" applyAlignment="1">
      <alignment horizontal="left" vertical="center" wrapText="1" shrinkToFit="1"/>
    </xf>
    <xf numFmtId="0" fontId="27" fillId="0" borderId="28" xfId="66" applyFont="1" applyBorder="1" applyAlignment="1">
      <alignment horizontal="left" vertical="center" wrapText="1" shrinkToFit="1"/>
    </xf>
    <xf numFmtId="177" fontId="30" fillId="0" borderId="19" xfId="66" applyNumberFormat="1" applyFont="1" applyBorder="1" applyAlignment="1" applyProtection="1">
      <alignment horizontal="center" vertical="center" shrinkToFit="1"/>
      <protection hidden="1"/>
    </xf>
    <xf numFmtId="177" fontId="30" fillId="0" borderId="9" xfId="66" applyNumberFormat="1" applyFont="1" applyBorder="1" applyAlignment="1" applyProtection="1">
      <alignment horizontal="center" vertical="center" shrinkToFit="1"/>
      <protection hidden="1"/>
    </xf>
    <xf numFmtId="0" fontId="27" fillId="0" borderId="19" xfId="66" applyFont="1" applyBorder="1" applyAlignment="1">
      <alignment horizontal="left" vertical="center" wrapText="1"/>
    </xf>
    <xf numFmtId="0" fontId="27" fillId="0" borderId="9" xfId="66" applyFont="1" applyBorder="1" applyAlignment="1">
      <alignment horizontal="left" vertical="center" wrapText="1"/>
    </xf>
    <xf numFmtId="0" fontId="27" fillId="0" borderId="8" xfId="66" applyFont="1" applyBorder="1" applyAlignment="1">
      <alignment horizontal="left" vertical="center" wrapText="1"/>
    </xf>
    <xf numFmtId="176" fontId="9" fillId="0" borderId="19" xfId="66" quotePrefix="1" applyNumberFormat="1" applyFont="1" applyBorder="1" applyAlignment="1" applyProtection="1">
      <alignment horizontal="center" vertical="center" shrinkToFit="1"/>
      <protection hidden="1"/>
    </xf>
    <xf numFmtId="0" fontId="30" fillId="0" borderId="19" xfId="0" applyFont="1" applyBorder="1" applyAlignment="1" applyProtection="1">
      <alignment horizontal="right" vertical="center" shrinkToFit="1"/>
      <protection hidden="1"/>
    </xf>
    <xf numFmtId="0" fontId="30" fillId="0" borderId="9" xfId="0" applyFont="1" applyBorder="1" applyAlignment="1" applyProtection="1">
      <alignment horizontal="right" vertical="center" shrinkToFit="1"/>
      <protection hidden="1"/>
    </xf>
    <xf numFmtId="176" fontId="30" fillId="0" borderId="19" xfId="66" applyNumberFormat="1" applyFont="1" applyBorder="1" applyAlignment="1" applyProtection="1">
      <alignment horizontal="center" vertical="center" shrinkToFit="1"/>
      <protection hidden="1"/>
    </xf>
    <xf numFmtId="176" fontId="30" fillId="0" borderId="9" xfId="66" applyNumberFormat="1" applyFont="1" applyBorder="1" applyAlignment="1" applyProtection="1">
      <alignment horizontal="center" vertical="center" shrinkToFit="1"/>
      <protection hidden="1"/>
    </xf>
    <xf numFmtId="0" fontId="9" fillId="0" borderId="19" xfId="66" quotePrefix="1" applyFont="1" applyBorder="1" applyAlignment="1" applyProtection="1">
      <alignment horizontal="center" vertical="center"/>
      <protection hidden="1"/>
    </xf>
    <xf numFmtId="0" fontId="9" fillId="0" borderId="9" xfId="66" quotePrefix="1" applyFont="1" applyBorder="1" applyAlignment="1" applyProtection="1">
      <alignment horizontal="center" vertical="center"/>
      <protection hidden="1"/>
    </xf>
    <xf numFmtId="0" fontId="9" fillId="0" borderId="8" xfId="66" quotePrefix="1" applyFont="1" applyBorder="1" applyAlignment="1" applyProtection="1">
      <alignment horizontal="center" vertical="center"/>
      <protection hidden="1"/>
    </xf>
    <xf numFmtId="0" fontId="27" fillId="0" borderId="19"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180" fontId="27" fillId="0" borderId="19" xfId="0" applyNumberFormat="1" applyFont="1" applyBorder="1" applyAlignment="1">
      <alignment horizontal="left" vertical="center" wrapText="1"/>
    </xf>
    <xf numFmtId="180" fontId="27" fillId="0" borderId="9" xfId="0" applyNumberFormat="1" applyFont="1" applyBorder="1" applyAlignment="1">
      <alignment horizontal="left" vertical="center" wrapText="1"/>
    </xf>
    <xf numFmtId="180" fontId="27" fillId="0" borderId="8" xfId="0" applyNumberFormat="1" applyFont="1" applyBorder="1" applyAlignment="1">
      <alignment horizontal="left" vertical="center" wrapText="1"/>
    </xf>
    <xf numFmtId="0" fontId="30" fillId="0" borderId="81" xfId="0" applyFont="1" applyBorder="1" applyAlignment="1" applyProtection="1">
      <alignment horizontal="right" vertical="center" shrinkToFit="1"/>
      <protection hidden="1"/>
    </xf>
    <xf numFmtId="0" fontId="30" fillId="0" borderId="98" xfId="0" applyFont="1" applyBorder="1" applyAlignment="1" applyProtection="1">
      <alignment horizontal="right" vertical="center" shrinkToFit="1"/>
      <protection hidden="1"/>
    </xf>
    <xf numFmtId="181" fontId="27" fillId="0" borderId="19" xfId="0" applyNumberFormat="1" applyFont="1" applyBorder="1" applyAlignment="1">
      <alignment horizontal="left" vertical="center"/>
    </xf>
    <xf numFmtId="181" fontId="27" fillId="0" borderId="9" xfId="0" applyNumberFormat="1" applyFont="1" applyBorder="1" applyAlignment="1">
      <alignment horizontal="left" vertical="center"/>
    </xf>
    <xf numFmtId="181" fontId="27" fillId="0" borderId="8" xfId="0" applyNumberFormat="1" applyFont="1" applyBorder="1" applyAlignment="1">
      <alignment horizontal="left" vertical="center"/>
    </xf>
    <xf numFmtId="0" fontId="26" fillId="0" borderId="173" xfId="0" applyFont="1" applyBorder="1" applyAlignment="1">
      <alignment horizontal="center" vertical="center"/>
    </xf>
    <xf numFmtId="0" fontId="30" fillId="3" borderId="169" xfId="0" applyFont="1" applyFill="1" applyBorder="1" applyAlignment="1" applyProtection="1">
      <alignment horizontal="right" shrinkToFit="1"/>
      <protection locked="0" hidden="1"/>
    </xf>
    <xf numFmtId="0" fontId="30" fillId="0" borderId="82" xfId="0" applyFont="1" applyBorder="1" applyAlignment="1" applyProtection="1">
      <alignment horizontal="right" vertical="center" shrinkToFit="1"/>
      <protection hidden="1"/>
    </xf>
    <xf numFmtId="0" fontId="30" fillId="0" borderId="1" xfId="0" applyFont="1" applyBorder="1" applyAlignment="1" applyProtection="1">
      <alignment horizontal="right" vertical="center" shrinkToFit="1"/>
      <protection hidden="1"/>
    </xf>
    <xf numFmtId="0" fontId="9" fillId="3" borderId="174" xfId="0" applyFont="1" applyFill="1" applyBorder="1" applyAlignment="1" applyProtection="1">
      <alignment horizontal="center" vertical="center" shrinkToFit="1"/>
      <protection locked="0"/>
    </xf>
    <xf numFmtId="0" fontId="9" fillId="3" borderId="9" xfId="0" applyFont="1" applyFill="1" applyBorder="1" applyAlignment="1" applyProtection="1">
      <alignment horizontal="center" vertical="center" shrinkToFit="1"/>
      <protection locked="0"/>
    </xf>
    <xf numFmtId="0" fontId="27" fillId="3" borderId="19" xfId="0" applyFont="1" applyFill="1" applyBorder="1" applyAlignment="1" applyProtection="1">
      <alignment horizontal="center" vertical="center" shrinkToFit="1"/>
      <protection locked="0" hidden="1"/>
    </xf>
    <xf numFmtId="0" fontId="27" fillId="3" borderId="9" xfId="0" applyFont="1" applyFill="1" applyBorder="1" applyAlignment="1" applyProtection="1">
      <alignment horizontal="center" vertical="center" shrinkToFit="1"/>
      <protection locked="0" hidden="1"/>
    </xf>
    <xf numFmtId="0" fontId="27" fillId="3" borderId="8" xfId="0" applyFont="1" applyFill="1" applyBorder="1" applyAlignment="1" applyProtection="1">
      <alignment horizontal="center" vertical="center" shrinkToFit="1"/>
      <protection locked="0" hidden="1"/>
    </xf>
    <xf numFmtId="0" fontId="9" fillId="3" borderId="19" xfId="0" applyFont="1" applyFill="1" applyBorder="1" applyAlignment="1" applyProtection="1">
      <alignment horizontal="center" vertical="center" shrinkToFit="1"/>
      <protection locked="0" hidden="1"/>
    </xf>
    <xf numFmtId="0" fontId="9" fillId="3" borderId="9" xfId="0" applyFont="1" applyFill="1" applyBorder="1" applyAlignment="1" applyProtection="1">
      <alignment horizontal="center" vertical="center" shrinkToFit="1"/>
      <protection locked="0" hidden="1"/>
    </xf>
    <xf numFmtId="0" fontId="9" fillId="3" borderId="8" xfId="0" applyFont="1" applyFill="1" applyBorder="1" applyAlignment="1" applyProtection="1">
      <alignment horizontal="center" vertical="center" shrinkToFit="1"/>
      <protection locked="0" hidden="1"/>
    </xf>
    <xf numFmtId="0" fontId="10" fillId="0" borderId="0" xfId="59" applyFont="1" applyAlignment="1">
      <alignment horizontal="right" vertical="center"/>
    </xf>
    <xf numFmtId="0" fontId="26" fillId="3" borderId="42" xfId="0" applyFont="1" applyFill="1" applyBorder="1" applyAlignment="1" applyProtection="1">
      <alignment horizontal="center" vertical="center"/>
      <protection locked="0" hidden="1"/>
    </xf>
    <xf numFmtId="0" fontId="26" fillId="3" borderId="3" xfId="0" applyFont="1" applyFill="1" applyBorder="1" applyAlignment="1" applyProtection="1">
      <alignment horizontal="center" vertical="center"/>
      <protection locked="0" hidden="1"/>
    </xf>
    <xf numFmtId="0" fontId="26" fillId="0" borderId="35" xfId="0" applyFont="1" applyBorder="1" applyAlignment="1">
      <alignment horizontal="center" vertical="center"/>
    </xf>
    <xf numFmtId="187" fontId="24" fillId="0" borderId="0" xfId="0" applyNumberFormat="1" applyFont="1" applyAlignment="1" applyProtection="1">
      <alignment horizontal="center"/>
      <protection locked="0"/>
    </xf>
    <xf numFmtId="187" fontId="24" fillId="0" borderId="0" xfId="0" applyNumberFormat="1" applyFont="1" applyAlignment="1">
      <alignment horizontal="center"/>
    </xf>
    <xf numFmtId="0" fontId="27" fillId="0" borderId="15" xfId="54" applyFont="1" applyBorder="1" applyAlignment="1" applyProtection="1">
      <alignment horizontal="center" vertical="center" wrapText="1"/>
      <protection hidden="1"/>
    </xf>
    <xf numFmtId="0" fontId="27" fillId="0" borderId="15" xfId="54" applyFont="1" applyBorder="1" applyAlignment="1" applyProtection="1">
      <alignment horizontal="center" vertical="center"/>
      <protection hidden="1"/>
    </xf>
    <xf numFmtId="0" fontId="0" fillId="0" borderId="15" xfId="0" applyBorder="1" applyAlignment="1">
      <alignment horizontal="center" vertical="center"/>
    </xf>
    <xf numFmtId="0" fontId="0" fillId="0" borderId="0" xfId="0" applyAlignment="1">
      <alignment horizontal="center" vertical="center"/>
    </xf>
    <xf numFmtId="0" fontId="0" fillId="0" borderId="0" xfId="0" applyAlignment="1">
      <alignment horizontal="left"/>
    </xf>
    <xf numFmtId="0" fontId="24" fillId="0" borderId="0" xfId="0" applyFont="1" applyAlignment="1" applyProtection="1">
      <alignment horizontal="center"/>
      <protection locked="0"/>
    </xf>
    <xf numFmtId="179" fontId="2" fillId="0" borderId="0" xfId="54" applyNumberFormat="1" applyAlignment="1">
      <alignment horizontal="center"/>
    </xf>
    <xf numFmtId="6" fontId="27" fillId="0" borderId="4" xfId="42" applyFont="1" applyBorder="1" applyAlignment="1" applyProtection="1">
      <alignment horizontal="left" vertical="center"/>
    </xf>
    <xf numFmtId="177" fontId="30" fillId="0" borderId="33" xfId="0" applyNumberFormat="1" applyFont="1" applyBorder="1" applyAlignment="1" applyProtection="1">
      <alignment horizontal="center" vertical="center"/>
      <protection hidden="1"/>
    </xf>
    <xf numFmtId="177" fontId="30" fillId="0" borderId="15" xfId="0" applyNumberFormat="1" applyFont="1" applyBorder="1" applyAlignment="1" applyProtection="1">
      <alignment horizontal="center" vertical="center"/>
      <protection hidden="1"/>
    </xf>
    <xf numFmtId="177" fontId="30" fillId="0" borderId="34" xfId="0" applyNumberFormat="1" applyFont="1" applyBorder="1" applyAlignment="1" applyProtection="1">
      <alignment horizontal="center" vertical="center"/>
      <protection hidden="1"/>
    </xf>
    <xf numFmtId="176" fontId="9" fillId="0" borderId="4" xfId="0" applyNumberFormat="1" applyFont="1" applyBorder="1" applyAlignment="1" applyProtection="1">
      <alignment horizontal="center" vertical="center"/>
      <protection hidden="1"/>
    </xf>
    <xf numFmtId="0" fontId="30" fillId="0" borderId="175" xfId="0" applyFont="1" applyBorder="1" applyAlignment="1" applyProtection="1">
      <alignment horizontal="right" shrinkToFit="1"/>
      <protection hidden="1"/>
    </xf>
    <xf numFmtId="0" fontId="30" fillId="0" borderId="176" xfId="0" applyFont="1" applyBorder="1" applyAlignment="1" applyProtection="1">
      <alignment horizontal="right" shrinkToFit="1"/>
      <protection hidden="1"/>
    </xf>
    <xf numFmtId="0" fontId="30" fillId="3" borderId="137" xfId="0" applyFont="1" applyFill="1" applyBorder="1" applyAlignment="1" applyProtection="1">
      <alignment horizontal="right" shrinkToFit="1"/>
      <protection locked="0" hidden="1"/>
    </xf>
    <xf numFmtId="0" fontId="30" fillId="3" borderId="15" xfId="0" applyFont="1" applyFill="1" applyBorder="1" applyAlignment="1" applyProtection="1">
      <alignment horizontal="right" shrinkToFit="1"/>
      <protection locked="0" hidden="1"/>
    </xf>
    <xf numFmtId="0" fontId="30" fillId="0" borderId="137" xfId="0" applyFont="1" applyBorder="1" applyAlignment="1" applyProtection="1">
      <alignment horizontal="right" shrinkToFit="1"/>
      <protection hidden="1"/>
    </xf>
    <xf numFmtId="0" fontId="30" fillId="0" borderId="15" xfId="0" applyFont="1" applyBorder="1" applyAlignment="1" applyProtection="1">
      <alignment horizontal="right" shrinkToFit="1"/>
      <protection hidden="1"/>
    </xf>
    <xf numFmtId="0" fontId="30" fillId="3" borderId="85" xfId="0" applyFont="1" applyFill="1" applyBorder="1" applyAlignment="1" applyProtection="1">
      <alignment horizontal="right" shrinkToFit="1"/>
      <protection locked="0" hidden="1"/>
    </xf>
    <xf numFmtId="0" fontId="30" fillId="3" borderId="11" xfId="0" applyFont="1" applyFill="1" applyBorder="1" applyAlignment="1" applyProtection="1">
      <alignment horizontal="right" shrinkToFit="1"/>
      <protection locked="0" hidden="1"/>
    </xf>
    <xf numFmtId="0" fontId="30" fillId="3" borderId="170" xfId="0" applyFont="1" applyFill="1" applyBorder="1" applyAlignment="1" applyProtection="1">
      <alignment horizontal="right" shrinkToFit="1"/>
      <protection locked="0" hidden="1"/>
    </xf>
    <xf numFmtId="0" fontId="30" fillId="3" borderId="154" xfId="0" applyFont="1" applyFill="1" applyBorder="1" applyAlignment="1" applyProtection="1">
      <alignment horizontal="right" shrinkToFit="1"/>
      <protection locked="0" hidden="1"/>
    </xf>
    <xf numFmtId="0" fontId="30" fillId="3" borderId="13" xfId="0" applyFont="1" applyFill="1" applyBorder="1" applyAlignment="1" applyProtection="1">
      <alignment horizontal="right" shrinkToFit="1"/>
      <protection locked="0" hidden="1"/>
    </xf>
    <xf numFmtId="0" fontId="30" fillId="3" borderId="171" xfId="0" applyFont="1" applyFill="1" applyBorder="1" applyAlignment="1" applyProtection="1">
      <alignment horizontal="right" shrinkToFit="1"/>
      <protection locked="0" hidden="1"/>
    </xf>
    <xf numFmtId="0" fontId="30" fillId="0" borderId="177" xfId="0" applyFont="1" applyBorder="1" applyAlignment="1" applyProtection="1">
      <alignment horizontal="right" shrinkToFit="1"/>
      <protection hidden="1"/>
    </xf>
    <xf numFmtId="0" fontId="30" fillId="0" borderId="167" xfId="0" applyFont="1" applyBorder="1" applyProtection="1">
      <protection hidden="1"/>
    </xf>
    <xf numFmtId="0" fontId="30" fillId="0" borderId="18" xfId="0" applyFont="1" applyBorder="1" applyAlignment="1" applyProtection="1">
      <alignment horizontal="right" shrinkToFit="1"/>
      <protection hidden="1"/>
    </xf>
    <xf numFmtId="0" fontId="30" fillId="0" borderId="0" xfId="0" applyFont="1" applyProtection="1">
      <protection hidden="1"/>
    </xf>
    <xf numFmtId="0" fontId="30" fillId="3" borderId="85" xfId="0" applyFont="1" applyFill="1" applyBorder="1" applyAlignment="1" applyProtection="1">
      <alignment horizontal="right"/>
      <protection locked="0" hidden="1"/>
    </xf>
    <xf numFmtId="0" fontId="30" fillId="3" borderId="11" xfId="0" applyFont="1" applyFill="1" applyBorder="1" applyAlignment="1" applyProtection="1">
      <alignment horizontal="right"/>
      <protection locked="0" hidden="1"/>
    </xf>
    <xf numFmtId="180" fontId="0" fillId="0" borderId="85" xfId="0" applyNumberFormat="1" applyBorder="1" applyAlignment="1">
      <alignment horizontal="left" vertical="center" wrapText="1"/>
    </xf>
    <xf numFmtId="0" fontId="27" fillId="0" borderId="0" xfId="0" applyFont="1" applyAlignment="1" applyProtection="1">
      <alignment vertical="center" wrapText="1"/>
      <protection locked="0"/>
    </xf>
    <xf numFmtId="0" fontId="0" fillId="0" borderId="0" xfId="0" applyAlignment="1">
      <alignment vertical="center"/>
    </xf>
    <xf numFmtId="0" fontId="0" fillId="0" borderId="0" xfId="0"/>
    <xf numFmtId="0" fontId="0" fillId="0" borderId="19" xfId="0" applyBorder="1" applyAlignment="1">
      <alignment horizontal="center" vertical="center" wrapText="1"/>
    </xf>
    <xf numFmtId="0" fontId="0" fillId="3" borderId="19" xfId="0" applyFill="1" applyBorder="1" applyAlignment="1" applyProtection="1">
      <alignment horizontal="center" vertical="center"/>
      <protection locked="0" hidden="1"/>
    </xf>
    <xf numFmtId="0" fontId="0" fillId="3" borderId="9" xfId="0" applyFill="1" applyBorder="1" applyAlignment="1" applyProtection="1">
      <alignment horizontal="center" vertical="center"/>
      <protection locked="0" hidden="1"/>
    </xf>
    <xf numFmtId="0" fontId="0" fillId="3" borderId="8" xfId="0" applyFill="1" applyBorder="1" applyAlignment="1" applyProtection="1">
      <alignment horizontal="center" vertical="center"/>
      <protection locked="0" hidden="1"/>
    </xf>
    <xf numFmtId="0" fontId="0" fillId="0" borderId="19" xfId="0" applyBorder="1" applyAlignment="1">
      <alignment horizontal="left" vertical="center"/>
    </xf>
    <xf numFmtId="0" fontId="0" fillId="0" borderId="9" xfId="0" applyBorder="1" applyAlignment="1">
      <alignment horizontal="left" vertical="center"/>
    </xf>
    <xf numFmtId="0" fontId="0" fillId="0" borderId="8" xfId="0" applyBorder="1" applyAlignment="1">
      <alignment horizontal="left" vertical="center"/>
    </xf>
    <xf numFmtId="0" fontId="0" fillId="3" borderId="19" xfId="0" applyFill="1" applyBorder="1" applyAlignment="1" applyProtection="1">
      <alignment horizontal="left" vertical="center"/>
      <protection locked="0" hidden="1"/>
    </xf>
    <xf numFmtId="0" fontId="0" fillId="3" borderId="9" xfId="0" applyFill="1" applyBorder="1" applyAlignment="1" applyProtection="1">
      <alignment horizontal="left" vertical="center"/>
      <protection locked="0" hidden="1"/>
    </xf>
    <xf numFmtId="0" fontId="0" fillId="3" borderId="8" xfId="0" applyFill="1" applyBorder="1" applyAlignment="1" applyProtection="1">
      <alignment horizontal="left" vertical="center"/>
      <protection locked="0" hidden="1"/>
    </xf>
    <xf numFmtId="0" fontId="0" fillId="0" borderId="24" xfId="0" applyBorder="1" applyAlignment="1">
      <alignment horizontal="center" vertical="center" wrapText="1"/>
    </xf>
    <xf numFmtId="0" fontId="0" fillId="0" borderId="86" xfId="0" applyBorder="1" applyAlignment="1">
      <alignment horizontal="center" vertical="center" wrapText="1"/>
    </xf>
    <xf numFmtId="0" fontId="0" fillId="0" borderId="17" xfId="0" applyBorder="1" applyAlignment="1">
      <alignment horizontal="center" vertical="center" wrapText="1"/>
    </xf>
    <xf numFmtId="180" fontId="0" fillId="0" borderId="19" xfId="0" applyNumberFormat="1" applyBorder="1" applyAlignment="1" applyProtection="1">
      <alignment horizontal="left" vertical="center"/>
      <protection hidden="1"/>
    </xf>
    <xf numFmtId="180" fontId="0" fillId="0" borderId="9" xfId="0" applyNumberFormat="1" applyBorder="1" applyAlignment="1" applyProtection="1">
      <alignment horizontal="left" vertical="center"/>
      <protection hidden="1"/>
    </xf>
    <xf numFmtId="0" fontId="26" fillId="0" borderId="19" xfId="0" applyFont="1" applyBorder="1" applyAlignment="1" applyProtection="1">
      <alignment horizontal="center" vertical="center"/>
      <protection hidden="1"/>
    </xf>
    <xf numFmtId="0" fontId="26" fillId="0" borderId="9" xfId="0" applyFont="1" applyBorder="1" applyAlignment="1" applyProtection="1">
      <alignment horizontal="center" vertical="center"/>
      <protection hidden="1"/>
    </xf>
    <xf numFmtId="0" fontId="26" fillId="0" borderId="8" xfId="0" applyFont="1" applyBorder="1" applyAlignment="1" applyProtection="1">
      <alignment horizontal="center" vertical="center"/>
      <protection hidden="1"/>
    </xf>
    <xf numFmtId="177" fontId="30" fillId="7" borderId="19" xfId="0" applyNumberFormat="1" applyFont="1" applyFill="1" applyBorder="1" applyAlignment="1" applyProtection="1">
      <alignment horizontal="center" vertical="center" shrinkToFit="1"/>
      <protection locked="0"/>
    </xf>
    <xf numFmtId="177" fontId="30" fillId="7" borderId="9" xfId="0" applyNumberFormat="1" applyFont="1" applyFill="1" applyBorder="1" applyAlignment="1" applyProtection="1">
      <alignment horizontal="center" vertical="center" shrinkToFit="1"/>
      <protection locked="0"/>
    </xf>
    <xf numFmtId="0" fontId="27" fillId="0" borderId="42" xfId="0" applyFont="1" applyBorder="1" applyAlignment="1" applyProtection="1">
      <alignment horizontal="left" vertical="center" shrinkToFit="1"/>
      <protection hidden="1"/>
    </xf>
    <xf numFmtId="0" fontId="27" fillId="0" borderId="13" xfId="0" applyFont="1" applyBorder="1" applyAlignment="1" applyProtection="1">
      <alignment horizontal="left" vertical="center" shrinkToFit="1"/>
      <protection hidden="1"/>
    </xf>
    <xf numFmtId="0" fontId="27" fillId="0" borderId="3" xfId="0" applyFont="1" applyBorder="1" applyAlignment="1" applyProtection="1">
      <alignment horizontal="left" vertical="center" shrinkToFit="1"/>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0" fillId="0" borderId="35" xfId="54" applyFont="1" applyBorder="1" applyAlignment="1" applyProtection="1">
      <alignment horizontal="center" vertical="center" shrinkToFit="1"/>
      <protection hidden="1"/>
    </xf>
    <xf numFmtId="0" fontId="0" fillId="0" borderId="0" xfId="54" applyFont="1" applyAlignment="1" applyProtection="1">
      <alignment horizontal="center" vertical="center" shrinkToFit="1"/>
      <protection hidden="1"/>
    </xf>
    <xf numFmtId="0" fontId="30" fillId="3" borderId="19" xfId="0" applyFont="1" applyFill="1" applyBorder="1" applyAlignment="1" applyProtection="1">
      <alignment horizontal="right"/>
      <protection locked="0"/>
    </xf>
    <xf numFmtId="0" fontId="30" fillId="3" borderId="9" xfId="0" applyFont="1" applyFill="1" applyBorder="1" applyAlignment="1" applyProtection="1">
      <alignment horizontal="right"/>
      <protection locked="0"/>
    </xf>
    <xf numFmtId="0" fontId="26" fillId="0" borderId="40" xfId="0" applyFont="1" applyBorder="1" applyAlignment="1" applyProtection="1">
      <alignment horizontal="center" vertical="center"/>
      <protection hidden="1"/>
    </xf>
    <xf numFmtId="0" fontId="26" fillId="0" borderId="169" xfId="0"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8" fillId="0" borderId="19" xfId="0" applyFont="1" applyBorder="1" applyAlignment="1" applyProtection="1">
      <alignment horizontal="center" vertical="center"/>
      <protection hidden="1"/>
    </xf>
    <xf numFmtId="0" fontId="28" fillId="0" borderId="9" xfId="0" applyFont="1" applyBorder="1" applyAlignment="1" applyProtection="1">
      <alignment horizontal="center" vertical="center"/>
      <protection hidden="1"/>
    </xf>
    <xf numFmtId="0" fontId="28" fillId="0" borderId="8" xfId="0" applyFont="1" applyBorder="1" applyAlignment="1" applyProtection="1">
      <alignment horizontal="center" vertical="center"/>
      <protection hidden="1"/>
    </xf>
    <xf numFmtId="0" fontId="28" fillId="0" borderId="19" xfId="0" applyFont="1" applyBorder="1" applyAlignment="1" applyProtection="1">
      <alignment horizontal="center" vertical="center" wrapText="1"/>
      <protection hidden="1"/>
    </xf>
    <xf numFmtId="0" fontId="28" fillId="0" borderId="9" xfId="0" applyFont="1" applyBorder="1" applyAlignment="1" applyProtection="1">
      <alignment horizontal="center" vertical="center" wrapText="1"/>
      <protection hidden="1"/>
    </xf>
    <xf numFmtId="0" fontId="28" fillId="0" borderId="8" xfId="0" applyFont="1" applyBorder="1" applyAlignment="1" applyProtection="1">
      <alignment horizontal="center" vertical="center" wrapText="1"/>
      <protection hidden="1"/>
    </xf>
    <xf numFmtId="0" fontId="32" fillId="0" borderId="0" xfId="0" applyFont="1" applyAlignment="1" applyProtection="1">
      <alignment horizontal="left" vertical="top" wrapText="1" shrinkToFit="1"/>
      <protection hidden="1"/>
    </xf>
    <xf numFmtId="0" fontId="26" fillId="0" borderId="0" xfId="0" applyFont="1" applyAlignment="1" applyProtection="1">
      <alignment horizontal="center" vertical="center"/>
      <protection hidden="1"/>
    </xf>
    <xf numFmtId="0" fontId="26" fillId="0" borderId="31" xfId="0" applyFont="1" applyBorder="1" applyAlignment="1" applyProtection="1">
      <alignment horizontal="center" vertical="center"/>
      <protection hidden="1"/>
    </xf>
    <xf numFmtId="0" fontId="26" fillId="0" borderId="18" xfId="0" applyFont="1" applyBorder="1" applyAlignment="1" applyProtection="1">
      <alignment horizontal="center" vertical="center"/>
      <protection hidden="1"/>
    </xf>
    <xf numFmtId="0" fontId="36" fillId="0" borderId="0" xfId="55" applyFont="1" applyAlignment="1">
      <alignment horizontal="center" vertical="center"/>
    </xf>
    <xf numFmtId="0" fontId="34" fillId="0" borderId="42" xfId="55" applyFont="1" applyBorder="1" applyAlignment="1">
      <alignment horizontal="center" vertical="center"/>
    </xf>
    <xf numFmtId="0" fontId="34" fillId="0" borderId="13" xfId="55" applyFont="1" applyBorder="1" applyAlignment="1">
      <alignment horizontal="center" vertical="center"/>
    </xf>
    <xf numFmtId="0" fontId="34" fillId="0" borderId="3" xfId="55" applyFont="1" applyBorder="1" applyAlignment="1">
      <alignment horizontal="center" vertical="center"/>
    </xf>
    <xf numFmtId="0" fontId="34" fillId="4" borderId="42" xfId="55" applyFont="1" applyFill="1" applyBorder="1" applyAlignment="1" applyProtection="1">
      <alignment horizontal="center" vertical="center"/>
      <protection locked="0"/>
    </xf>
    <xf numFmtId="0" fontId="34" fillId="4" borderId="13" xfId="55" applyFont="1" applyFill="1" applyBorder="1" applyAlignment="1" applyProtection="1">
      <alignment horizontal="center" vertical="center"/>
      <protection locked="0"/>
    </xf>
    <xf numFmtId="0" fontId="34" fillId="4" borderId="3" xfId="55" applyFont="1" applyFill="1" applyBorder="1" applyAlignment="1" applyProtection="1">
      <alignment horizontal="center" vertical="center"/>
      <protection locked="0"/>
    </xf>
    <xf numFmtId="0" fontId="34" fillId="0" borderId="43" xfId="55" applyFont="1" applyBorder="1" applyAlignment="1">
      <alignment horizontal="center" vertical="center" textRotation="255"/>
    </xf>
    <xf numFmtId="0" fontId="34" fillId="0" borderId="89" xfId="55" applyFont="1" applyBorder="1" applyAlignment="1">
      <alignment horizontal="center" vertical="center" textRotation="255"/>
    </xf>
    <xf numFmtId="0" fontId="34" fillId="0" borderId="51" xfId="55" applyFont="1" applyBorder="1" applyAlignment="1">
      <alignment horizontal="center" vertical="center" textRotation="255"/>
    </xf>
    <xf numFmtId="0" fontId="34" fillId="0" borderId="15" xfId="55" applyFont="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4" fillId="0" borderId="13" xfId="55" applyFont="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5" fillId="0" borderId="15" xfId="55" applyFont="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37" fillId="0" borderId="0" xfId="55" applyFont="1" applyAlignment="1">
      <alignment horizontal="left" vertical="center" wrapText="1"/>
    </xf>
    <xf numFmtId="0" fontId="5" fillId="0" borderId="0" xfId="55" applyFont="1" applyAlignment="1">
      <alignment horizontal="left" vertical="center" wrapText="1"/>
    </xf>
    <xf numFmtId="0" fontId="5" fillId="0" borderId="36" xfId="55" applyFont="1" applyBorder="1" applyAlignment="1">
      <alignment horizontal="left" vertical="center" wrapText="1"/>
    </xf>
    <xf numFmtId="0" fontId="8" fillId="0" borderId="42" xfId="55" applyFont="1" applyBorder="1" applyAlignment="1">
      <alignment horizontal="center" vertical="center"/>
    </xf>
    <xf numFmtId="0" fontId="8" fillId="0" borderId="13" xfId="55" applyFont="1" applyBorder="1" applyAlignment="1">
      <alignment horizontal="center" vertical="center"/>
    </xf>
    <xf numFmtId="0" fontId="8" fillId="0" borderId="3" xfId="55" applyFont="1" applyBorder="1" applyAlignment="1">
      <alignment horizontal="center" vertical="center"/>
    </xf>
    <xf numFmtId="0" fontId="5" fillId="0" borderId="42" xfId="55" applyFont="1" applyBorder="1" applyAlignment="1">
      <alignment horizontal="center" vertical="center" shrinkToFit="1"/>
    </xf>
    <xf numFmtId="0" fontId="5" fillId="0" borderId="13" xfId="55" applyFont="1" applyBorder="1" applyAlignment="1">
      <alignment horizontal="center" vertical="center" shrinkToFit="1"/>
    </xf>
    <xf numFmtId="0" fontId="5" fillId="0" borderId="3" xfId="55" applyFont="1" applyBorder="1" applyAlignment="1">
      <alignment horizontal="center" vertical="center" shrinkToFit="1"/>
    </xf>
    <xf numFmtId="0" fontId="8" fillId="0" borderId="4" xfId="55" applyFont="1" applyBorder="1" applyAlignment="1">
      <alignment horizontal="left" vertical="center" wrapText="1"/>
    </xf>
    <xf numFmtId="0" fontId="5" fillId="4" borderId="42" xfId="55" applyFont="1" applyFill="1" applyBorder="1" applyAlignment="1" applyProtection="1">
      <alignment horizontal="center" vertical="center"/>
      <protection locked="0"/>
    </xf>
    <xf numFmtId="0" fontId="5" fillId="4" borderId="13" xfId="55" applyFont="1" applyFill="1" applyBorder="1" applyAlignment="1" applyProtection="1">
      <alignment horizontal="center" vertical="center"/>
      <protection locked="0"/>
    </xf>
    <xf numFmtId="0" fontId="8" fillId="0" borderId="184" xfId="55" applyFont="1" applyBorder="1" applyAlignment="1">
      <alignment horizontal="right" vertical="center"/>
    </xf>
    <xf numFmtId="0" fontId="8" fillId="0" borderId="42" xfId="55" applyFont="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5" fillId="0" borderId="42" xfId="55" applyFont="1" applyBorder="1" applyAlignment="1" applyProtection="1">
      <alignment horizontal="center" vertical="center"/>
      <protection hidden="1"/>
    </xf>
    <xf numFmtId="0" fontId="5" fillId="0" borderId="13" xfId="55" applyFont="1" applyBorder="1" applyAlignment="1" applyProtection="1">
      <alignment horizontal="center" vertical="center"/>
      <protection hidden="1"/>
    </xf>
    <xf numFmtId="0" fontId="5" fillId="0" borderId="3" xfId="55" applyFont="1" applyBorder="1" applyAlignment="1" applyProtection="1">
      <alignment horizontal="center" vertical="center"/>
      <protection hidden="1"/>
    </xf>
    <xf numFmtId="0" fontId="25" fillId="0" borderId="4" xfId="55" applyFont="1" applyBorder="1" applyAlignment="1">
      <alignment horizontal="left" vertical="center" wrapText="1"/>
    </xf>
    <xf numFmtId="0" fontId="5" fillId="0" borderId="184" xfId="55" applyFont="1" applyBorder="1" applyAlignment="1">
      <alignment horizontal="right" vertical="center"/>
    </xf>
    <xf numFmtId="0" fontId="8" fillId="0" borderId="42" xfId="55" applyFont="1" applyBorder="1" applyAlignment="1">
      <alignment horizontal="left" vertical="center" wrapText="1"/>
    </xf>
    <xf numFmtId="0" fontId="5" fillId="0" borderId="11" xfId="55" applyFont="1" applyBorder="1" applyAlignment="1">
      <alignment horizontal="left" vertical="center" wrapText="1"/>
    </xf>
    <xf numFmtId="0" fontId="8" fillId="0" borderId="0" xfId="55" applyFont="1" applyAlignment="1">
      <alignment horizontal="center" vertical="center"/>
    </xf>
    <xf numFmtId="0" fontId="8" fillId="0" borderId="0" xfId="55" applyFont="1" applyAlignment="1">
      <alignment horizontal="center" vertical="center" wrapText="1"/>
    </xf>
    <xf numFmtId="0" fontId="5" fillId="0" borderId="35" xfId="55" applyFont="1" applyBorder="1" applyAlignment="1">
      <alignment horizontal="center" vertical="center"/>
    </xf>
    <xf numFmtId="0" fontId="5" fillId="0" borderId="0" xfId="55" applyFont="1" applyAlignment="1">
      <alignment horizontal="center" vertical="center"/>
    </xf>
    <xf numFmtId="0" fontId="5" fillId="0" borderId="36" xfId="55" applyFont="1" applyBorder="1" applyAlignment="1">
      <alignment horizontal="center" vertical="center"/>
    </xf>
    <xf numFmtId="0" fontId="45" fillId="0" borderId="0" xfId="55" applyFont="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5" fillId="0" borderId="161" xfId="55" applyFont="1" applyBorder="1" applyAlignment="1">
      <alignment horizontal="center" vertical="center" wrapText="1"/>
    </xf>
    <xf numFmtId="0" fontId="5" fillId="0" borderId="162" xfId="55" applyFont="1" applyBorder="1" applyAlignment="1">
      <alignment horizontal="center" vertical="center" wrapText="1"/>
    </xf>
    <xf numFmtId="0" fontId="5" fillId="0" borderId="163" xfId="55" applyFont="1" applyBorder="1" applyAlignment="1">
      <alignment horizontal="center" vertical="center" wrapText="1"/>
    </xf>
    <xf numFmtId="0" fontId="5" fillId="0" borderId="42" xfId="55" applyFont="1" applyBorder="1" applyAlignment="1">
      <alignment horizontal="center" vertical="center"/>
    </xf>
    <xf numFmtId="0" fontId="5" fillId="0" borderId="13" xfId="55" applyFont="1" applyBorder="1" applyAlignment="1">
      <alignment horizontal="center" vertical="center"/>
    </xf>
    <xf numFmtId="0" fontId="5" fillId="0" borderId="3" xfId="55" applyFont="1" applyBorder="1" applyAlignment="1">
      <alignment horizontal="center" vertical="center"/>
    </xf>
    <xf numFmtId="0" fontId="2" fillId="0" borderId="0" xfId="55">
      <alignment vertical="center"/>
    </xf>
    <xf numFmtId="0" fontId="5" fillId="0" borderId="33" xfId="55" applyFont="1" applyBorder="1" applyAlignment="1" applyProtection="1">
      <alignment horizontal="left" vertical="center" wrapText="1"/>
      <protection locked="0"/>
    </xf>
    <xf numFmtId="0" fontId="5" fillId="0" borderId="15" xfId="55" applyFont="1" applyBorder="1" applyAlignment="1" applyProtection="1">
      <alignment horizontal="left" vertical="center" wrapText="1"/>
      <protection locked="0"/>
    </xf>
    <xf numFmtId="0" fontId="5" fillId="0" borderId="34" xfId="55" applyFont="1" applyBorder="1" applyAlignment="1" applyProtection="1">
      <alignment horizontal="left" vertical="center" wrapText="1"/>
      <protection locked="0"/>
    </xf>
    <xf numFmtId="0" fontId="5" fillId="0" borderId="35" xfId="55" applyFont="1" applyBorder="1" applyAlignment="1" applyProtection="1">
      <alignment horizontal="left" vertical="center" wrapText="1"/>
      <protection locked="0"/>
    </xf>
    <xf numFmtId="0" fontId="5" fillId="0" borderId="0" xfId="55" applyFont="1" applyAlignment="1" applyProtection="1">
      <alignment horizontal="left" vertical="center" wrapText="1"/>
      <protection locked="0"/>
    </xf>
    <xf numFmtId="0" fontId="5" fillId="0" borderId="36" xfId="55" applyFont="1" applyBorder="1" applyAlignment="1" applyProtection="1">
      <alignment horizontal="left" vertical="center" wrapText="1"/>
      <protection locked="0"/>
    </xf>
    <xf numFmtId="0" fontId="5" fillId="0" borderId="37" xfId="55" applyFont="1" applyBorder="1" applyAlignment="1" applyProtection="1">
      <alignment horizontal="left" vertical="center" wrapText="1"/>
      <protection locked="0"/>
    </xf>
    <xf numFmtId="0" fontId="5" fillId="0" borderId="11" xfId="55" applyFont="1" applyBorder="1" applyAlignment="1" applyProtection="1">
      <alignment horizontal="left" vertical="center" wrapText="1"/>
      <protection locked="0"/>
    </xf>
    <xf numFmtId="0" fontId="5" fillId="0" borderId="38" xfId="55" applyFont="1" applyBorder="1" applyAlignment="1" applyProtection="1">
      <alignment horizontal="left" vertical="center" wrapText="1"/>
      <protection locked="0"/>
    </xf>
    <xf numFmtId="0" fontId="0" fillId="0" borderId="0" xfId="0" applyAlignment="1">
      <alignment horizontal="left" wrapText="1"/>
    </xf>
    <xf numFmtId="0" fontId="0" fillId="0" borderId="36" xfId="0" applyBorder="1" applyAlignment="1">
      <alignment horizontal="left" wrapText="1"/>
    </xf>
    <xf numFmtId="0" fontId="5" fillId="0" borderId="37" xfId="55" applyFont="1" applyBorder="1" applyAlignment="1">
      <alignment horizontal="center" vertical="center"/>
    </xf>
    <xf numFmtId="0" fontId="5" fillId="0" borderId="11" xfId="55" applyFont="1" applyBorder="1" applyAlignment="1">
      <alignment horizontal="center" vertical="center"/>
    </xf>
    <xf numFmtId="0" fontId="5" fillId="0" borderId="38" xfId="55" applyFont="1" applyBorder="1" applyAlignment="1">
      <alignment horizontal="center" vertical="center"/>
    </xf>
    <xf numFmtId="0" fontId="5" fillId="0" borderId="43" xfId="55" applyFont="1" applyBorder="1" applyAlignment="1">
      <alignment horizontal="center" vertical="center" textRotation="255" wrapText="1"/>
    </xf>
    <xf numFmtId="0" fontId="5" fillId="0" borderId="89" xfId="55" applyFont="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5" fillId="43" borderId="15" xfId="55" applyFont="1" applyFill="1" applyBorder="1" applyAlignment="1">
      <alignment horizontal="left" vertical="center" wrapText="1"/>
    </xf>
    <xf numFmtId="0" fontId="5" fillId="43" borderId="34" xfId="55" applyFont="1" applyFill="1" applyBorder="1" applyAlignment="1">
      <alignment horizontal="left" vertical="center" wrapText="1"/>
    </xf>
    <xf numFmtId="0" fontId="5" fillId="43" borderId="0" xfId="55" applyFont="1" applyFill="1" applyAlignment="1">
      <alignment horizontal="left" vertical="center" wrapText="1"/>
    </xf>
    <xf numFmtId="0" fontId="5" fillId="43" borderId="36" xfId="55" applyFont="1" applyFill="1" applyBorder="1" applyAlignment="1">
      <alignment horizontal="left" vertical="center" wrapText="1"/>
    </xf>
    <xf numFmtId="0" fontId="5" fillId="43" borderId="11" xfId="55" applyFont="1" applyFill="1" applyBorder="1" applyAlignment="1">
      <alignment horizontal="left" vertical="center" wrapText="1"/>
    </xf>
    <xf numFmtId="0" fontId="5" fillId="43" borderId="38" xfId="55" applyFont="1" applyFill="1" applyBorder="1" applyAlignment="1">
      <alignment horizontal="left" vertical="center" wrapText="1"/>
    </xf>
    <xf numFmtId="0" fontId="34" fillId="0" borderId="178" xfId="55" applyFont="1" applyBorder="1" applyAlignment="1">
      <alignment horizontal="center" vertical="center"/>
    </xf>
    <xf numFmtId="0" fontId="34" fillId="0" borderId="179" xfId="55" applyFont="1" applyBorder="1" applyAlignment="1">
      <alignment horizontal="center" vertical="center"/>
    </xf>
    <xf numFmtId="0" fontId="34" fillId="0" borderId="180" xfId="55" applyFont="1" applyBorder="1" applyAlignment="1">
      <alignment horizontal="center" vertical="center"/>
    </xf>
    <xf numFmtId="0" fontId="15" fillId="0" borderId="181" xfId="55" applyFont="1" applyBorder="1" applyAlignment="1" applyProtection="1">
      <alignment horizontal="center" vertical="center" shrinkToFit="1"/>
      <protection hidden="1"/>
    </xf>
    <xf numFmtId="0" fontId="15" fillId="0" borderId="182" xfId="55" applyFont="1" applyBorder="1" applyAlignment="1" applyProtection="1">
      <alignment horizontal="center" vertical="center" shrinkToFit="1"/>
      <protection hidden="1"/>
    </xf>
    <xf numFmtId="0" fontId="15" fillId="0" borderId="183" xfId="55" applyFont="1" applyBorder="1" applyAlignment="1" applyProtection="1">
      <alignment horizontal="center" vertical="center" shrinkToFit="1"/>
      <protection hidden="1"/>
    </xf>
    <xf numFmtId="0" fontId="5" fillId="0" borderId="43" xfId="55" applyFont="1" applyBorder="1" applyAlignment="1">
      <alignment horizontal="center" vertical="center" textRotation="255"/>
    </xf>
    <xf numFmtId="0" fontId="5" fillId="0" borderId="33" xfId="55" applyFont="1" applyBorder="1" applyAlignment="1">
      <alignment horizontal="center" vertical="center" wrapText="1"/>
    </xf>
    <xf numFmtId="0" fontId="5" fillId="0" borderId="15" xfId="55" applyFont="1" applyBorder="1" applyAlignment="1">
      <alignment horizontal="center" vertical="center" wrapText="1"/>
    </xf>
    <xf numFmtId="0" fontId="5" fillId="0" borderId="34" xfId="55" applyFont="1" applyBorder="1" applyAlignment="1">
      <alignment horizontal="center" vertical="center" wrapText="1"/>
    </xf>
    <xf numFmtId="0" fontId="5" fillId="0" borderId="37" xfId="55" applyFont="1" applyBorder="1" applyAlignment="1">
      <alignment horizontal="center" vertical="center" wrapText="1"/>
    </xf>
    <xf numFmtId="0" fontId="5" fillId="0" borderId="11" xfId="55" applyFont="1" applyBorder="1" applyAlignment="1">
      <alignment horizontal="center" vertical="center" wrapText="1"/>
    </xf>
    <xf numFmtId="0" fontId="5" fillId="0" borderId="38" xfId="55" applyFont="1" applyBorder="1" applyAlignment="1">
      <alignment horizontal="center" vertical="center" wrapText="1"/>
    </xf>
    <xf numFmtId="0" fontId="5" fillId="6" borderId="42" xfId="55" applyFont="1" applyFill="1" applyBorder="1" applyAlignment="1" applyProtection="1">
      <alignment horizontal="center" vertical="center"/>
      <protection locked="0"/>
    </xf>
    <xf numFmtId="0" fontId="0" fillId="6" borderId="13" xfId="0" applyFill="1" applyBorder="1" applyProtection="1">
      <protection locked="0"/>
    </xf>
    <xf numFmtId="0" fontId="5" fillId="0" borderId="161" xfId="55" applyFont="1" applyBorder="1" applyAlignment="1">
      <alignment horizontal="right" vertical="center"/>
    </xf>
    <xf numFmtId="0" fontId="5" fillId="0" borderId="162" xfId="55" applyFont="1" applyBorder="1" applyAlignment="1">
      <alignment horizontal="right" vertical="center"/>
    </xf>
    <xf numFmtId="0" fontId="5" fillId="0" borderId="163" xfId="55" applyFont="1" applyBorder="1" applyAlignment="1">
      <alignment horizontal="right" vertical="center"/>
    </xf>
    <xf numFmtId="0" fontId="0" fillId="0" borderId="13" xfId="0" applyBorder="1" applyProtection="1">
      <protection locked="0"/>
    </xf>
    <xf numFmtId="0" fontId="35" fillId="0" borderId="0" xfId="55" applyFont="1" applyAlignment="1">
      <alignment horizontal="center" vertical="center" wrapText="1"/>
    </xf>
    <xf numFmtId="0" fontId="5" fillId="0" borderId="33" xfId="55" applyFont="1" applyBorder="1" applyAlignment="1" applyProtection="1">
      <alignment horizontal="left" vertical="top" wrapText="1"/>
      <protection locked="0"/>
    </xf>
    <xf numFmtId="0" fontId="5" fillId="0" borderId="15" xfId="55" applyFont="1" applyBorder="1" applyAlignment="1" applyProtection="1">
      <alignment horizontal="left" vertical="top" wrapText="1"/>
      <protection locked="0"/>
    </xf>
    <xf numFmtId="0" fontId="5" fillId="0" borderId="34" xfId="55" applyFont="1" applyBorder="1" applyAlignment="1" applyProtection="1">
      <alignment horizontal="left" vertical="top" wrapText="1"/>
      <protection locked="0"/>
    </xf>
    <xf numFmtId="0" fontId="5" fillId="0" borderId="35" xfId="55" applyFont="1" applyBorder="1" applyAlignment="1" applyProtection="1">
      <alignment horizontal="left" vertical="top" wrapText="1"/>
      <protection locked="0"/>
    </xf>
    <xf numFmtId="0" fontId="5" fillId="0" borderId="0" xfId="55" applyFont="1" applyAlignment="1" applyProtection="1">
      <alignment horizontal="left" vertical="top" wrapText="1"/>
      <protection locked="0"/>
    </xf>
    <xf numFmtId="0" fontId="5" fillId="0" borderId="36" xfId="55" applyFont="1" applyBorder="1" applyAlignment="1" applyProtection="1">
      <alignment horizontal="left" vertical="top" wrapText="1"/>
      <protection locked="0"/>
    </xf>
    <xf numFmtId="0" fontId="5" fillId="0" borderId="37" xfId="55" applyFont="1" applyBorder="1" applyAlignment="1" applyProtection="1">
      <alignment horizontal="left" vertical="top" wrapText="1"/>
      <protection locked="0"/>
    </xf>
    <xf numFmtId="0" fontId="5" fillId="0" borderId="11" xfId="55" applyFont="1" applyBorder="1" applyAlignment="1" applyProtection="1">
      <alignment horizontal="left" vertical="top" wrapText="1"/>
      <protection locked="0"/>
    </xf>
    <xf numFmtId="0" fontId="5" fillId="0" borderId="38" xfId="55" applyFont="1" applyBorder="1" applyAlignment="1" applyProtection="1">
      <alignment horizontal="left" vertical="top" wrapText="1"/>
      <protection locked="0"/>
    </xf>
    <xf numFmtId="0" fontId="5" fillId="0" borderId="4" xfId="55" applyFont="1" applyBorder="1" applyAlignment="1">
      <alignment horizontal="center" vertical="center"/>
    </xf>
    <xf numFmtId="0" fontId="5" fillId="0" borderId="35" xfId="55" applyFont="1" applyBorder="1" applyAlignment="1">
      <alignment horizontal="center" vertical="center" wrapText="1"/>
    </xf>
    <xf numFmtId="0" fontId="5" fillId="0" borderId="0" xfId="55" applyFont="1" applyAlignment="1">
      <alignment horizontal="center" vertical="center" wrapText="1"/>
    </xf>
    <xf numFmtId="0" fontId="5" fillId="0" borderId="51" xfId="55" applyFont="1" applyBorder="1" applyAlignment="1">
      <alignment horizontal="center" vertical="center" textRotation="255"/>
    </xf>
    <xf numFmtId="0" fontId="5" fillId="0" borderId="34" xfId="55" applyFont="1" applyBorder="1" applyAlignment="1">
      <alignment horizontal="left" vertical="center" wrapText="1"/>
    </xf>
    <xf numFmtId="0" fontId="5" fillId="0" borderId="38" xfId="55" applyFont="1" applyBorder="1" applyAlignment="1">
      <alignment horizontal="left" vertical="center" wrapText="1"/>
    </xf>
    <xf numFmtId="0" fontId="34" fillId="0" borderId="180" xfId="55" applyFont="1" applyBorder="1" applyAlignment="1" applyProtection="1">
      <alignment horizontal="center" vertical="center" shrinkToFit="1"/>
      <protection hidden="1"/>
    </xf>
    <xf numFmtId="0" fontId="34" fillId="0" borderId="182" xfId="55" applyFont="1" applyBorder="1" applyAlignment="1" applyProtection="1">
      <alignment horizontal="center" vertical="center" shrinkToFit="1"/>
      <protection hidden="1"/>
    </xf>
    <xf numFmtId="0" fontId="34" fillId="0" borderId="183" xfId="55" applyFont="1" applyBorder="1" applyAlignment="1" applyProtection="1">
      <alignment horizontal="center" vertical="center" shrinkToFit="1"/>
      <protection hidden="1"/>
    </xf>
    <xf numFmtId="0" fontId="5" fillId="0" borderId="0" xfId="55" applyFont="1" applyAlignment="1">
      <alignment horizontal="left" vertical="top" wrapText="1"/>
    </xf>
    <xf numFmtId="0" fontId="2" fillId="0" borderId="0" xfId="55" applyAlignment="1">
      <alignment horizontal="left" vertical="top"/>
    </xf>
    <xf numFmtId="0" fontId="5" fillId="0" borderId="35" xfId="55" applyFont="1" applyBorder="1" applyAlignment="1">
      <alignment horizontal="center" vertical="center" textRotation="255"/>
    </xf>
    <xf numFmtId="0" fontId="5" fillId="0" borderId="42" xfId="55" applyFont="1" applyBorder="1" applyAlignment="1">
      <alignment horizontal="left" vertical="center" wrapText="1"/>
    </xf>
    <xf numFmtId="0" fontId="5" fillId="0" borderId="4" xfId="55" applyFont="1" applyBorder="1" applyAlignment="1" applyProtection="1">
      <alignment horizontal="center" vertical="center"/>
      <protection hidden="1"/>
    </xf>
    <xf numFmtId="0" fontId="33" fillId="0" borderId="42" xfId="55" applyFont="1" applyBorder="1" applyAlignment="1">
      <alignment horizontal="center" vertical="center" wrapText="1"/>
    </xf>
    <xf numFmtId="0" fontId="33" fillId="0" borderId="13" xfId="55" applyFont="1" applyBorder="1" applyAlignment="1">
      <alignment horizontal="center" vertical="center" wrapText="1"/>
    </xf>
    <xf numFmtId="0" fontId="33" fillId="0" borderId="3" xfId="55" applyFont="1" applyBorder="1" applyAlignment="1">
      <alignment horizontal="center" vertical="center" wrapText="1"/>
    </xf>
    <xf numFmtId="0" fontId="35" fillId="0" borderId="42" xfId="55" applyFont="1" applyBorder="1" applyAlignment="1">
      <alignment horizontal="center" vertical="center" wrapText="1"/>
    </xf>
    <xf numFmtId="0" fontId="35" fillId="0" borderId="13" xfId="55" applyFont="1" applyBorder="1" applyAlignment="1">
      <alignment horizontal="center" vertical="center"/>
    </xf>
    <xf numFmtId="0" fontId="35" fillId="0" borderId="3" xfId="55" applyFont="1" applyBorder="1" applyAlignment="1">
      <alignment horizontal="center" vertical="center"/>
    </xf>
    <xf numFmtId="0" fontId="35" fillId="0" borderId="13" xfId="55" applyFont="1" applyBorder="1" applyAlignment="1">
      <alignment horizontal="center" vertical="center" wrapText="1"/>
    </xf>
    <xf numFmtId="0" fontId="35" fillId="0" borderId="3" xfId="55" applyFont="1" applyBorder="1" applyAlignment="1">
      <alignment horizontal="center" vertical="center" wrapText="1"/>
    </xf>
    <xf numFmtId="0" fontId="5" fillId="4" borderId="3" xfId="55" applyFont="1" applyFill="1" applyBorder="1" applyAlignment="1" applyProtection="1">
      <alignment horizontal="center" vertical="center"/>
      <protection locked="0"/>
    </xf>
    <xf numFmtId="0" fontId="38" fillId="0" borderId="42" xfId="55" applyFont="1" applyBorder="1" applyAlignment="1" applyProtection="1">
      <alignment horizontal="center" vertical="center"/>
      <protection hidden="1"/>
    </xf>
    <xf numFmtId="0" fontId="38" fillId="0" borderId="13" xfId="55" applyFont="1" applyBorder="1" applyAlignment="1" applyProtection="1">
      <alignment horizontal="center" vertical="center"/>
      <protection hidden="1"/>
    </xf>
    <xf numFmtId="0" fontId="5" fillId="0" borderId="11" xfId="55" applyFont="1" applyBorder="1" applyAlignment="1">
      <alignment vertical="center" wrapText="1"/>
    </xf>
    <xf numFmtId="0" fontId="5" fillId="0" borderId="38" xfId="55" applyFont="1" applyBorder="1" applyAlignment="1">
      <alignment vertical="center" wrapText="1"/>
    </xf>
    <xf numFmtId="0" fontId="5" fillId="0" borderId="42" xfId="55" applyFont="1" applyBorder="1" applyAlignment="1">
      <alignment vertical="center" wrapText="1"/>
    </xf>
    <xf numFmtId="0" fontId="39" fillId="0" borderId="0" xfId="55" applyFont="1" applyAlignment="1">
      <alignment horizontal="left" vertical="center" wrapText="1"/>
    </xf>
    <xf numFmtId="0" fontId="5" fillId="0" borderId="42" xfId="55" applyFont="1" applyBorder="1" applyAlignment="1">
      <alignment horizontal="center" vertical="center" wrapText="1"/>
    </xf>
    <xf numFmtId="0" fontId="8" fillId="0" borderId="42" xfId="55" applyFont="1" applyBorder="1" applyAlignment="1">
      <alignment horizontal="center" vertical="center" wrapText="1"/>
    </xf>
    <xf numFmtId="0" fontId="8" fillId="0" borderId="13" xfId="55" applyFont="1" applyBorder="1" applyAlignment="1">
      <alignment horizontal="center" vertical="center" wrapText="1"/>
    </xf>
    <xf numFmtId="0" fontId="8" fillId="0" borderId="3" xfId="55" applyFont="1" applyBorder="1" applyAlignment="1">
      <alignment horizontal="center"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4" fillId="0" borderId="0" xfId="55" applyFont="1" applyAlignment="1">
      <alignment horizontal="left" vertical="top" wrapText="1"/>
    </xf>
    <xf numFmtId="0" fontId="0" fillId="0" borderId="36" xfId="0" applyBorder="1" applyAlignment="1">
      <alignment horizontal="left" vertical="top" wrapText="1"/>
    </xf>
    <xf numFmtId="49" fontId="5" fillId="0" borderId="15" xfId="55" applyNumberFormat="1" applyFont="1" applyBorder="1" applyAlignment="1">
      <alignment horizontal="left" vertical="center"/>
    </xf>
    <xf numFmtId="0" fontId="0" fillId="0" borderId="15" xfId="0" applyBorder="1" applyAlignment="1">
      <alignment horizontal="left" vertical="center"/>
    </xf>
    <xf numFmtId="49" fontId="5" fillId="0" borderId="11" xfId="55" applyNumberFormat="1" applyFont="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5" fillId="0" borderId="11" xfId="55" applyFont="1" applyBorder="1" applyAlignment="1">
      <alignment horizontal="left" vertical="center"/>
    </xf>
    <xf numFmtId="0" fontId="0" fillId="0" borderId="38" xfId="0" applyBorder="1" applyAlignment="1">
      <alignment horizontal="left" vertical="center"/>
    </xf>
    <xf numFmtId="0" fontId="5" fillId="0" borderId="13" xfId="55" applyFont="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5" fillId="43" borderId="42" xfId="69" applyFont="1" applyFill="1" applyBorder="1" applyAlignment="1">
      <alignment horizontal="center" vertical="center"/>
    </xf>
    <xf numFmtId="0" fontId="5" fillId="43" borderId="13" xfId="69" applyFont="1" applyFill="1" applyBorder="1" applyAlignment="1">
      <alignment horizontal="center" vertical="center"/>
    </xf>
    <xf numFmtId="0" fontId="5" fillId="4" borderId="42" xfId="69" applyFont="1" applyFill="1" applyBorder="1" applyAlignment="1" applyProtection="1">
      <alignment horizontal="center" vertical="center"/>
      <protection locked="0"/>
    </xf>
    <xf numFmtId="0" fontId="5" fillId="4" borderId="13" xfId="69" applyFont="1" applyFill="1" applyBorder="1" applyAlignment="1" applyProtection="1">
      <alignment horizontal="center" vertical="center"/>
      <protection locked="0"/>
    </xf>
    <xf numFmtId="0" fontId="8" fillId="0" borderId="4" xfId="69" applyFont="1" applyBorder="1" applyAlignment="1">
      <alignment horizontal="left" vertical="center" wrapText="1"/>
    </xf>
    <xf numFmtId="0" fontId="5" fillId="0" borderId="42" xfId="69" applyFont="1" applyBorder="1" applyAlignment="1" applyProtection="1">
      <alignment horizontal="center" vertical="center"/>
      <protection hidden="1"/>
    </xf>
    <xf numFmtId="0" fontId="5" fillId="0" borderId="13" xfId="69" applyFont="1" applyBorder="1" applyAlignment="1" applyProtection="1">
      <alignment horizontal="center" vertical="center"/>
      <protection hidden="1"/>
    </xf>
    <xf numFmtId="0" fontId="5" fillId="0" borderId="3" xfId="69" applyFont="1" applyBorder="1" applyAlignment="1" applyProtection="1">
      <alignment horizontal="center" vertical="center"/>
      <protection hidden="1"/>
    </xf>
    <xf numFmtId="0" fontId="36" fillId="0" borderId="0" xfId="69" applyFont="1" applyAlignment="1">
      <alignment horizontal="center" vertical="center"/>
    </xf>
    <xf numFmtId="0" fontId="34" fillId="0" borderId="42" xfId="69" applyFont="1" applyBorder="1" applyAlignment="1">
      <alignment horizontal="center" vertical="center"/>
    </xf>
    <xf numFmtId="0" fontId="34" fillId="0" borderId="13" xfId="69" applyFont="1" applyBorder="1" applyAlignment="1">
      <alignment horizontal="center" vertical="center"/>
    </xf>
    <xf numFmtId="0" fontId="34" fillId="0" borderId="3" xfId="69" applyFont="1" applyBorder="1" applyAlignment="1">
      <alignment horizontal="center" vertical="center"/>
    </xf>
    <xf numFmtId="0" fontId="34" fillId="4" borderId="42" xfId="69" applyFont="1" applyFill="1" applyBorder="1" applyAlignment="1" applyProtection="1">
      <alignment horizontal="center" vertical="center"/>
      <protection locked="0"/>
    </xf>
    <xf numFmtId="0" fontId="34" fillId="4" borderId="13" xfId="69" applyFont="1" applyFill="1" applyBorder="1" applyAlignment="1" applyProtection="1">
      <alignment horizontal="center" vertical="center"/>
      <protection locked="0"/>
    </xf>
    <xf numFmtId="0" fontId="34" fillId="4" borderId="3" xfId="69" applyFont="1" applyFill="1" applyBorder="1" applyAlignment="1" applyProtection="1">
      <alignment horizontal="center" vertical="center"/>
      <protection locked="0"/>
    </xf>
    <xf numFmtId="0" fontId="34" fillId="0" borderId="43" xfId="69" applyFont="1" applyBorder="1" applyAlignment="1">
      <alignment horizontal="center" vertical="center" textRotation="255"/>
    </xf>
    <xf numFmtId="0" fontId="34" fillId="0" borderId="89" xfId="69" applyFont="1" applyBorder="1" applyAlignment="1">
      <alignment horizontal="center" vertical="center" textRotation="255"/>
    </xf>
    <xf numFmtId="0" fontId="34" fillId="0" borderId="51" xfId="69" applyFont="1" applyBorder="1" applyAlignment="1">
      <alignment horizontal="center" vertical="center" textRotation="255"/>
    </xf>
    <xf numFmtId="0" fontId="34" fillId="0" borderId="15" xfId="69" applyFont="1" applyBorder="1" applyAlignment="1">
      <alignment horizontal="left" vertical="top" wrapText="1"/>
    </xf>
    <xf numFmtId="0" fontId="5" fillId="0" borderId="13" xfId="69" applyFont="1" applyBorder="1" applyAlignment="1">
      <alignment horizontal="left" vertical="center" wrapText="1"/>
    </xf>
    <xf numFmtId="0" fontId="1" fillId="0" borderId="13" xfId="0" applyFont="1" applyBorder="1" applyAlignment="1">
      <alignment horizontal="left" vertical="center" wrapText="1"/>
    </xf>
    <xf numFmtId="0" fontId="1" fillId="0" borderId="3" xfId="0" applyFont="1" applyBorder="1" applyAlignment="1">
      <alignment horizontal="left" vertical="center" wrapText="1"/>
    </xf>
    <xf numFmtId="0" fontId="5" fillId="0" borderId="15" xfId="69" applyFont="1" applyBorder="1" applyAlignment="1">
      <alignment horizontal="left" vertical="center" wrapText="1"/>
    </xf>
    <xf numFmtId="0" fontId="88" fillId="43" borderId="15" xfId="69" applyFont="1" applyFill="1" applyBorder="1" applyAlignment="1">
      <alignment horizontal="left" vertical="top" wrapText="1"/>
    </xf>
    <xf numFmtId="0" fontId="91" fillId="43" borderId="15" xfId="0" applyFont="1" applyFill="1" applyBorder="1" applyAlignment="1">
      <alignment horizontal="left" vertical="top" wrapText="1"/>
    </xf>
    <xf numFmtId="0" fontId="91" fillId="43" borderId="34" xfId="0" applyFont="1" applyFill="1" applyBorder="1" applyAlignment="1">
      <alignment horizontal="left" vertical="top" wrapText="1"/>
    </xf>
    <xf numFmtId="0" fontId="5" fillId="0" borderId="11" xfId="69" applyFont="1" applyBorder="1" applyAlignment="1">
      <alignment horizontal="left" vertical="center" wrapText="1"/>
    </xf>
    <xf numFmtId="0" fontId="8" fillId="0" borderId="184" xfId="69" applyFont="1" applyBorder="1" applyAlignment="1">
      <alignment horizontal="right" vertical="center"/>
    </xf>
    <xf numFmtId="0" fontId="8" fillId="0" borderId="42" xfId="69" applyFont="1" applyBorder="1" applyAlignment="1">
      <alignment vertical="center" wrapText="1"/>
    </xf>
    <xf numFmtId="0" fontId="25" fillId="0" borderId="4" xfId="69" applyFont="1" applyBorder="1" applyAlignment="1">
      <alignment horizontal="left" vertical="center" wrapText="1"/>
    </xf>
    <xf numFmtId="0" fontId="5" fillId="0" borderId="184" xfId="69" applyFont="1" applyBorder="1" applyAlignment="1">
      <alignment horizontal="right" vertical="center"/>
    </xf>
    <xf numFmtId="0" fontId="8" fillId="0" borderId="42" xfId="69" applyFont="1" applyBorder="1" applyAlignment="1">
      <alignment horizontal="left" vertical="center" wrapText="1"/>
    </xf>
    <xf numFmtId="0" fontId="90" fillId="43" borderId="4" xfId="69" applyFont="1" applyFill="1" applyBorder="1" applyAlignment="1">
      <alignment horizontal="left" vertical="center" wrapText="1"/>
    </xf>
    <xf numFmtId="0" fontId="8" fillId="0" borderId="0" xfId="69" applyFont="1" applyAlignment="1">
      <alignment horizontal="center" vertical="center"/>
    </xf>
    <xf numFmtId="0" fontId="8" fillId="0" borderId="0" xfId="69" applyFont="1" applyAlignment="1">
      <alignment horizontal="center" vertical="center" wrapText="1"/>
    </xf>
    <xf numFmtId="0" fontId="5" fillId="0" borderId="35" xfId="69" applyFont="1" applyBorder="1" applyAlignment="1">
      <alignment horizontal="center" vertical="center"/>
    </xf>
    <xf numFmtId="0" fontId="5" fillId="0" borderId="0" xfId="69" applyFont="1" applyAlignment="1">
      <alignment horizontal="center" vertical="center"/>
    </xf>
    <xf numFmtId="0" fontId="5" fillId="0" borderId="36" xfId="69" applyFont="1" applyBorder="1" applyAlignment="1">
      <alignment horizontal="center" vertical="center"/>
    </xf>
    <xf numFmtId="0" fontId="35" fillId="0" borderId="0" xfId="69" applyFont="1" applyAlignment="1">
      <alignment horizontal="center" vertical="center" wrapText="1"/>
    </xf>
    <xf numFmtId="0" fontId="5" fillId="0" borderId="161" xfId="69" applyFont="1" applyBorder="1" applyAlignment="1">
      <alignment horizontal="center" vertical="center" wrapText="1"/>
    </xf>
    <xf numFmtId="0" fontId="5" fillId="0" borderId="162" xfId="69" applyFont="1" applyBorder="1" applyAlignment="1">
      <alignment horizontal="center" vertical="center" wrapText="1"/>
    </xf>
    <xf numFmtId="0" fontId="5" fillId="0" borderId="163" xfId="69" applyFont="1" applyBorder="1" applyAlignment="1">
      <alignment horizontal="center" vertical="center" wrapText="1"/>
    </xf>
    <xf numFmtId="0" fontId="5" fillId="0" borderId="42" xfId="69" applyFont="1" applyBorder="1" applyAlignment="1">
      <alignment horizontal="center" vertical="center"/>
    </xf>
    <xf numFmtId="0" fontId="5" fillId="0" borderId="13" xfId="69" applyFont="1" applyBorder="1" applyAlignment="1">
      <alignment horizontal="center" vertical="center"/>
    </xf>
    <xf numFmtId="0" fontId="5" fillId="0" borderId="3" xfId="69" applyFont="1" applyBorder="1" applyAlignment="1">
      <alignment horizontal="center" vertical="center"/>
    </xf>
    <xf numFmtId="0" fontId="45" fillId="0" borderId="0" xfId="69" applyFont="1" applyAlignment="1">
      <alignment horizontal="left" vertical="center" wrapText="1"/>
    </xf>
    <xf numFmtId="0" fontId="5" fillId="0" borderId="33" xfId="69" applyFont="1" applyBorder="1" applyAlignment="1">
      <alignment horizontal="center" vertical="center" wrapText="1"/>
    </xf>
    <xf numFmtId="0" fontId="5" fillId="0" borderId="15" xfId="69" applyFont="1" applyBorder="1" applyAlignment="1">
      <alignment horizontal="center" vertical="center" wrapText="1"/>
    </xf>
    <xf numFmtId="0" fontId="5" fillId="0" borderId="34" xfId="69" applyFont="1" applyBorder="1" applyAlignment="1">
      <alignment horizontal="center" vertical="center" wrapText="1"/>
    </xf>
    <xf numFmtId="0" fontId="5" fillId="0" borderId="37" xfId="69" applyFont="1" applyBorder="1" applyAlignment="1">
      <alignment horizontal="center" vertical="center" wrapText="1"/>
    </xf>
    <xf numFmtId="0" fontId="5" fillId="0" borderId="11" xfId="69" applyFont="1" applyBorder="1" applyAlignment="1">
      <alignment horizontal="center" vertical="center" wrapText="1"/>
    </xf>
    <xf numFmtId="0" fontId="5" fillId="0" borderId="38" xfId="69" applyFont="1" applyBorder="1" applyAlignment="1">
      <alignment horizontal="center" vertical="center" wrapText="1"/>
    </xf>
    <xf numFmtId="0" fontId="5" fillId="6" borderId="42" xfId="69" applyFont="1" applyFill="1" applyBorder="1" applyAlignment="1" applyProtection="1">
      <alignment horizontal="center" vertical="center"/>
      <protection locked="0"/>
    </xf>
    <xf numFmtId="0" fontId="5" fillId="0" borderId="161" xfId="69" applyFont="1" applyBorder="1" applyAlignment="1">
      <alignment horizontal="right" vertical="center"/>
    </xf>
    <xf numFmtId="0" fontId="5" fillId="0" borderId="162" xfId="69" applyFont="1" applyBorder="1" applyAlignment="1">
      <alignment horizontal="right" vertical="center"/>
    </xf>
    <xf numFmtId="0" fontId="5" fillId="0" borderId="163" xfId="69" applyFont="1" applyBorder="1" applyAlignment="1">
      <alignment horizontal="right" vertical="center"/>
    </xf>
    <xf numFmtId="0" fontId="5" fillId="0" borderId="0" xfId="69" applyFont="1" applyAlignment="1">
      <alignment horizontal="left" vertical="center" wrapText="1"/>
    </xf>
    <xf numFmtId="0" fontId="1" fillId="0" borderId="0" xfId="69">
      <alignment vertical="center"/>
    </xf>
    <xf numFmtId="0" fontId="5" fillId="0" borderId="33" xfId="69" applyFont="1" applyBorder="1" applyAlignment="1" applyProtection="1">
      <alignment horizontal="left" vertical="center" wrapText="1"/>
      <protection locked="0"/>
    </xf>
    <xf numFmtId="0" fontId="5" fillId="0" borderId="15" xfId="69" applyFont="1" applyBorder="1" applyAlignment="1" applyProtection="1">
      <alignment horizontal="left" vertical="center" wrapText="1"/>
      <protection locked="0"/>
    </xf>
    <xf numFmtId="0" fontId="5" fillId="0" borderId="34" xfId="69" applyFont="1" applyBorder="1" applyAlignment="1" applyProtection="1">
      <alignment horizontal="left" vertical="center" wrapText="1"/>
      <protection locked="0"/>
    </xf>
    <xf numFmtId="0" fontId="5" fillId="0" borderId="35" xfId="69" applyFont="1" applyBorder="1" applyAlignment="1" applyProtection="1">
      <alignment horizontal="left" vertical="center" wrapText="1"/>
      <protection locked="0"/>
    </xf>
    <xf numFmtId="0" fontId="5" fillId="0" borderId="0" xfId="69" applyFont="1" applyAlignment="1" applyProtection="1">
      <alignment horizontal="left" vertical="center" wrapText="1"/>
      <protection locked="0"/>
    </xf>
    <xf numFmtId="0" fontId="5" fillId="0" borderId="36" xfId="69" applyFont="1" applyBorder="1" applyAlignment="1" applyProtection="1">
      <alignment horizontal="left" vertical="center" wrapText="1"/>
      <protection locked="0"/>
    </xf>
    <xf numFmtId="0" fontId="5" fillId="0" borderId="37" xfId="69" applyFont="1" applyBorder="1" applyAlignment="1" applyProtection="1">
      <alignment horizontal="left" vertical="center" wrapText="1"/>
      <protection locked="0"/>
    </xf>
    <xf numFmtId="0" fontId="5" fillId="0" borderId="11" xfId="69" applyFont="1" applyBorder="1" applyAlignment="1" applyProtection="1">
      <alignment horizontal="left" vertical="center" wrapText="1"/>
      <protection locked="0"/>
    </xf>
    <xf numFmtId="0" fontId="5" fillId="0" borderId="38" xfId="69" applyFont="1" applyBorder="1" applyAlignment="1" applyProtection="1">
      <alignment horizontal="left" vertical="center" wrapText="1"/>
      <protection locked="0"/>
    </xf>
    <xf numFmtId="0" fontId="1" fillId="0" borderId="0" xfId="0" applyFont="1" applyAlignment="1">
      <alignment horizontal="left" wrapText="1"/>
    </xf>
    <xf numFmtId="0" fontId="1" fillId="0" borderId="36" xfId="0" applyFont="1" applyBorder="1" applyAlignment="1">
      <alignment horizontal="left" wrapText="1"/>
    </xf>
    <xf numFmtId="0" fontId="5" fillId="0" borderId="37" xfId="69" applyFont="1" applyBorder="1" applyAlignment="1">
      <alignment horizontal="center" vertical="center"/>
    </xf>
    <xf numFmtId="0" fontId="5" fillId="0" borderId="11" xfId="69" applyFont="1" applyBorder="1" applyAlignment="1">
      <alignment horizontal="center" vertical="center"/>
    </xf>
    <xf numFmtId="0" fontId="5" fillId="0" borderId="38" xfId="69" applyFont="1" applyBorder="1" applyAlignment="1">
      <alignment horizontal="center" vertical="center"/>
    </xf>
    <xf numFmtId="0" fontId="5" fillId="0" borderId="43" xfId="69" applyFont="1" applyBorder="1" applyAlignment="1">
      <alignment horizontal="center" vertical="center" textRotation="255" wrapText="1"/>
    </xf>
    <xf numFmtId="0" fontId="5" fillId="0" borderId="89" xfId="69" applyFont="1" applyBorder="1" applyAlignment="1">
      <alignment horizontal="center" vertical="center" textRotation="255"/>
    </xf>
    <xf numFmtId="0" fontId="5" fillId="43" borderId="15" xfId="69" applyFont="1" applyFill="1" applyBorder="1" applyAlignment="1">
      <alignment horizontal="left" vertical="center" wrapText="1"/>
    </xf>
    <xf numFmtId="0" fontId="5" fillId="43" borderId="34" xfId="69" applyFont="1" applyFill="1" applyBorder="1" applyAlignment="1">
      <alignment horizontal="left" vertical="center" wrapText="1"/>
    </xf>
    <xf numFmtId="0" fontId="5" fillId="43" borderId="0" xfId="69" applyFont="1" applyFill="1" applyAlignment="1">
      <alignment horizontal="left" vertical="center" wrapText="1"/>
    </xf>
    <xf numFmtId="0" fontId="5" fillId="43" borderId="36" xfId="69" applyFont="1" applyFill="1" applyBorder="1" applyAlignment="1">
      <alignment horizontal="left" vertical="center" wrapText="1"/>
    </xf>
    <xf numFmtId="0" fontId="5" fillId="43" borderId="11" xfId="69" applyFont="1" applyFill="1" applyBorder="1" applyAlignment="1">
      <alignment horizontal="left" vertical="center" wrapText="1"/>
    </xf>
    <xf numFmtId="0" fontId="5" fillId="43" borderId="38" xfId="69" applyFont="1" applyFill="1" applyBorder="1" applyAlignment="1">
      <alignment horizontal="left" vertical="center" wrapText="1"/>
    </xf>
    <xf numFmtId="0" fontId="34" fillId="0" borderId="178" xfId="69" applyFont="1" applyBorder="1" applyAlignment="1">
      <alignment horizontal="center" vertical="center"/>
    </xf>
    <xf numFmtId="0" fontId="34" fillId="0" borderId="179" xfId="69" applyFont="1" applyBorder="1" applyAlignment="1">
      <alignment horizontal="center" vertical="center"/>
    </xf>
    <xf numFmtId="0" fontId="34" fillId="0" borderId="180" xfId="69" applyFont="1" applyBorder="1" applyAlignment="1">
      <alignment horizontal="center" vertical="center"/>
    </xf>
    <xf numFmtId="0" fontId="15" fillId="0" borderId="181" xfId="69" applyFont="1" applyBorder="1" applyAlignment="1" applyProtection="1">
      <alignment horizontal="center" vertical="center" shrinkToFit="1"/>
      <protection hidden="1"/>
    </xf>
    <xf numFmtId="0" fontId="15" fillId="0" borderId="182" xfId="69" applyFont="1" applyBorder="1" applyAlignment="1" applyProtection="1">
      <alignment horizontal="center" vertical="center" shrinkToFit="1"/>
      <protection hidden="1"/>
    </xf>
    <xf numFmtId="0" fontId="15" fillId="0" borderId="183" xfId="69" applyFont="1" applyBorder="1" applyAlignment="1" applyProtection="1">
      <alignment horizontal="center" vertical="center" shrinkToFit="1"/>
      <protection hidden="1"/>
    </xf>
    <xf numFmtId="0" fontId="5" fillId="0" borderId="43" xfId="69" applyFont="1" applyBorder="1" applyAlignment="1">
      <alignment horizontal="center" vertical="center" textRotation="255"/>
    </xf>
    <xf numFmtId="0" fontId="37" fillId="0" borderId="0" xfId="69" applyFont="1" applyAlignment="1">
      <alignment horizontal="left" vertical="center" wrapText="1"/>
    </xf>
    <xf numFmtId="0" fontId="5" fillId="0" borderId="36" xfId="69" applyFont="1" applyBorder="1" applyAlignment="1">
      <alignment horizontal="left" vertical="center" wrapText="1"/>
    </xf>
    <xf numFmtId="0" fontId="8" fillId="0" borderId="42" xfId="69" applyFont="1" applyBorder="1" applyAlignment="1">
      <alignment horizontal="center" vertical="center"/>
    </xf>
    <xf numFmtId="0" fontId="8" fillId="0" borderId="13" xfId="69" applyFont="1" applyBorder="1" applyAlignment="1">
      <alignment horizontal="center" vertical="center"/>
    </xf>
    <xf numFmtId="0" fontId="8" fillId="0" borderId="3" xfId="69" applyFont="1" applyBorder="1" applyAlignment="1">
      <alignment horizontal="center" vertical="center"/>
    </xf>
    <xf numFmtId="0" fontId="5" fillId="0" borderId="42" xfId="69" applyFont="1" applyBorder="1" applyAlignment="1">
      <alignment horizontal="center" vertical="center" shrinkToFit="1"/>
    </xf>
    <xf numFmtId="0" fontId="5" fillId="0" borderId="13" xfId="69" applyFont="1" applyBorder="1" applyAlignment="1">
      <alignment horizontal="center" vertical="center" shrinkToFit="1"/>
    </xf>
    <xf numFmtId="0" fontId="5" fillId="0" borderId="3" xfId="69" applyFont="1" applyBorder="1" applyAlignment="1">
      <alignment horizontal="center" vertical="center" shrinkToFit="1"/>
    </xf>
    <xf numFmtId="0" fontId="90" fillId="43" borderId="42" xfId="69" applyFont="1" applyFill="1" applyBorder="1" applyAlignment="1">
      <alignment horizontal="left" vertical="center" wrapText="1"/>
    </xf>
    <xf numFmtId="0" fontId="90" fillId="43" borderId="13" xfId="69" applyFont="1" applyFill="1" applyBorder="1" applyAlignment="1">
      <alignment horizontal="left" vertical="center" wrapText="1"/>
    </xf>
    <xf numFmtId="0" fontId="90" fillId="43" borderId="3" xfId="69" applyFont="1" applyFill="1" applyBorder="1" applyAlignment="1">
      <alignment horizontal="left" vertical="center" wrapText="1"/>
    </xf>
    <xf numFmtId="0" fontId="88" fillId="43" borderId="161" xfId="69" applyFont="1" applyFill="1" applyBorder="1" applyAlignment="1">
      <alignment horizontal="right" vertical="center"/>
    </xf>
    <xf numFmtId="0" fontId="88" fillId="43" borderId="162" xfId="69" applyFont="1" applyFill="1" applyBorder="1" applyAlignment="1">
      <alignment horizontal="right" vertical="center"/>
    </xf>
    <xf numFmtId="0" fontId="88" fillId="43" borderId="163" xfId="69" applyFont="1" applyFill="1" applyBorder="1" applyAlignment="1">
      <alignment horizontal="right" vertical="center"/>
    </xf>
    <xf numFmtId="0" fontId="88" fillId="43" borderId="42" xfId="69" applyFont="1" applyFill="1" applyBorder="1" applyAlignment="1" applyProtection="1">
      <alignment horizontal="center" vertical="center"/>
      <protection locked="0"/>
    </xf>
    <xf numFmtId="0" fontId="88" fillId="43" borderId="13" xfId="69" applyFont="1" applyFill="1" applyBorder="1" applyAlignment="1" applyProtection="1">
      <alignment horizontal="center" vertical="center"/>
      <protection locked="0"/>
    </xf>
    <xf numFmtId="0" fontId="89" fillId="43" borderId="42" xfId="69" applyFont="1" applyFill="1" applyBorder="1" applyAlignment="1">
      <alignment horizontal="left" vertical="center" wrapText="1"/>
    </xf>
    <xf numFmtId="0" fontId="89" fillId="43" borderId="13" xfId="69" applyFont="1" applyFill="1" applyBorder="1" applyAlignment="1">
      <alignment horizontal="left" vertical="center" wrapText="1"/>
    </xf>
    <xf numFmtId="0" fontId="89" fillId="43" borderId="3" xfId="69" applyFont="1" applyFill="1" applyBorder="1" applyAlignment="1">
      <alignment horizontal="left" vertical="center" wrapText="1"/>
    </xf>
    <xf numFmtId="0" fontId="88" fillId="43" borderId="42" xfId="69" applyFont="1" applyFill="1" applyBorder="1" applyAlignment="1">
      <alignment horizontal="center" vertical="center"/>
    </xf>
    <xf numFmtId="0" fontId="88" fillId="43" borderId="13" xfId="69" applyFont="1" applyFill="1" applyBorder="1" applyAlignment="1">
      <alignment horizontal="center" vertical="center"/>
    </xf>
    <xf numFmtId="0" fontId="88" fillId="43" borderId="3" xfId="69" applyFont="1" applyFill="1" applyBorder="1" applyAlignment="1">
      <alignment horizontal="center" vertical="center"/>
    </xf>
    <xf numFmtId="0" fontId="34" fillId="0" borderId="13" xfId="69" applyFont="1" applyBorder="1" applyAlignment="1">
      <alignment horizontal="left" vertical="center" wrapText="1"/>
    </xf>
    <xf numFmtId="0" fontId="25" fillId="43" borderId="4" xfId="69" applyFont="1" applyFill="1" applyBorder="1" applyAlignment="1">
      <alignment horizontal="left" vertical="center" wrapText="1"/>
    </xf>
    <xf numFmtId="0" fontId="5" fillId="0" borderId="34" xfId="69" applyFont="1" applyBorder="1" applyAlignment="1">
      <alignment horizontal="left" vertical="center" wrapText="1"/>
    </xf>
    <xf numFmtId="0" fontId="5" fillId="0" borderId="38" xfId="69" applyFont="1" applyBorder="1" applyAlignment="1">
      <alignment horizontal="left" vertical="center" wrapText="1"/>
    </xf>
    <xf numFmtId="0" fontId="37" fillId="43" borderId="0" xfId="69" applyFont="1" applyFill="1" applyAlignment="1">
      <alignment horizontal="left" vertical="center" shrinkToFit="1"/>
    </xf>
    <xf numFmtId="0" fontId="5" fillId="43" borderId="0" xfId="69" applyFont="1" applyFill="1" applyAlignment="1">
      <alignment horizontal="left" vertical="center" shrinkToFit="1"/>
    </xf>
    <xf numFmtId="0" fontId="5" fillId="43" borderId="36" xfId="69" applyFont="1" applyFill="1" applyBorder="1" applyAlignment="1">
      <alignment horizontal="left" vertical="center" shrinkToFit="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xfId="42" builtinId="7"/>
    <cellStyle name="通貨 2" xfId="43" xr:uid="{00000000-0005-0000-0000-00002A000000}"/>
    <cellStyle name="入力" xfId="44" builtinId="20" customBuiltin="1"/>
    <cellStyle name="標準" xfId="0" builtinId="0"/>
    <cellStyle name="標準 2" xfId="45" xr:uid="{00000000-0005-0000-0000-00002D000000}"/>
    <cellStyle name="標準 2 2" xfId="46" xr:uid="{00000000-0005-0000-0000-00002E000000}"/>
    <cellStyle name="標準 3" xfId="47" xr:uid="{00000000-0005-0000-0000-00002F000000}"/>
    <cellStyle name="標準 3 2" xfId="72" xr:uid="{00000000-0005-0000-0000-000030000000}"/>
    <cellStyle name="標準 4" xfId="48" xr:uid="{00000000-0005-0000-0000-000031000000}"/>
    <cellStyle name="標準 5" xfId="49" xr:uid="{00000000-0005-0000-0000-000032000000}"/>
    <cellStyle name="標準 6" xfId="50" xr:uid="{00000000-0005-0000-0000-000033000000}"/>
    <cellStyle name="標準 7" xfId="51" xr:uid="{00000000-0005-0000-0000-000034000000}"/>
    <cellStyle name="標準 8" xfId="52" xr:uid="{00000000-0005-0000-0000-000035000000}"/>
    <cellStyle name="標準_（１月見直し提出版）平均障害程度区分等算出シート" xfId="53" xr:uid="{00000000-0005-0000-0000-000036000000}"/>
    <cellStyle name="標準_（１月見直し提出版）平均障害程度区分等算出シート 2" xfId="54" xr:uid="{00000000-0005-0000-0000-000037000000}"/>
    <cellStyle name="標準_【届出様式②合体版】 2" xfId="55" xr:uid="{00000000-0005-0000-0000-000038000000}"/>
    <cellStyle name="標準_【届出様式②合体版】 2 2" xfId="69" xr:uid="{00000000-0005-0000-0000-000039000000}"/>
    <cellStyle name="標準_10月以降の届出様式（ＧＨＣＨ対象　新規申請仕様） 2" xfId="56" xr:uid="{00000000-0005-0000-0000-00003A000000}"/>
    <cellStyle name="標準_③20070713ＱＡ【システム関係】別添２・参考 2" xfId="57" xr:uid="{00000000-0005-0000-0000-00003B000000}"/>
    <cellStyle name="標準_③20070713ＱＡ【システム関係】別添２・参考 2 2" xfId="71" xr:uid="{00000000-0005-0000-0000-00003C000000}"/>
    <cellStyle name="標準_③-２加算様式（就労）" xfId="73" xr:uid="{00000000-0005-0000-0000-00003D000000}"/>
    <cellStyle name="標準_③-２加算様式（就労）_③20070713ＱＡ【システム関係】別添２・参考 2" xfId="58" xr:uid="{00000000-0005-0000-0000-00003E000000}"/>
    <cellStyle name="標準_③-２加算様式（就労）_くりた作成分(１０月提示）指定申請関係様式（案）改訂版_（4月見直し提出版）平均障害程度区分等算出シート 2 2" xfId="59" xr:uid="{00000000-0005-0000-0000-00003F000000}"/>
    <cellStyle name="標準_③-２加算様式（就労）_くりた作成分(１０月提示）指定申請関係様式（案）改訂版_H19.2体制届出見直した8シート" xfId="60" xr:uid="{00000000-0005-0000-0000-000040000000}"/>
    <cellStyle name="標準_③-２加算様式（就労）_くりた作成分(１０月提示）指定申請関係様式（案）改訂版_H19.2体制届出見直した8シート 2" xfId="61" xr:uid="{00000000-0005-0000-0000-000041000000}"/>
    <cellStyle name="標準_③-２加算様式（就労）_くりた作成分(１０月提示）指定申請関係様式（案）改訂版_算出シート4、5" xfId="62" xr:uid="{00000000-0005-0000-0000-000042000000}"/>
    <cellStyle name="標準_③-２加算様式（就労）_くりた作成分(１０月提示）指定申請関係様式（案）改訂版_算出シート4、5 2" xfId="63" xr:uid="{00000000-0005-0000-0000-000043000000}"/>
    <cellStyle name="標準_③-２加算様式（就労）_遠山作成分(１０月提示）指定申請関係様式（案）改訂版" xfId="64" xr:uid="{00000000-0005-0000-0000-000044000000}"/>
    <cellStyle name="標準_③-２加算様式（就労）_遠山作成分(１０月提示）指定申請関係様式（案）改訂版 2" xfId="65" xr:uid="{00000000-0005-0000-0000-000045000000}"/>
    <cellStyle name="標準_算出シート3 2 2" xfId="66" xr:uid="{00000000-0005-0000-0000-000046000000}"/>
    <cellStyle name="標準_総括表を変更しました（６／２３） 2" xfId="67" xr:uid="{00000000-0005-0000-0000-000047000000}"/>
    <cellStyle name="標準_総括表を変更しました（６／２３） 2 2" xfId="70" xr:uid="{00000000-0005-0000-0000-000048000000}"/>
    <cellStyle name="標準_届出様式②（別紙5～28） 2 2" xfId="74" xr:uid="{00000000-0005-0000-0000-000049000000}"/>
    <cellStyle name="良い" xfId="68"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checked="Checked" fmlaLink="$AD$7" lockText="1" noThreeD="1"/>
</file>

<file path=xl/ctrlProps/ctrlProp5.xml><?xml version="1.0" encoding="utf-8"?>
<formControlPr xmlns="http://schemas.microsoft.com/office/spreadsheetml/2009/9/main" objectType="Drop" dropStyle="combo" dx="26" fmlaLink="AD6" fmlaRange="$P$28:$P$33" noThreeD="1" sel="6"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8"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2" lockText="1" noThreeD="1"/>
</file>

<file path=xl/ctrlProps/ctrlProp72.xml><?xml version="1.0" encoding="utf-8"?>
<formControlPr xmlns="http://schemas.microsoft.com/office/spreadsheetml/2009/9/main" objectType="Radio" firstButton="1" fmlaLink="$AE$55"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20"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7"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8"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16"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Radio" firstButton="1" fmlaLink="$AE$8" lockText="1" noThreeD="1"/>
</file>

<file path=xl/ctrlProps/ctrlProp96.xml><?xml version="1.0" encoding="utf-8"?>
<formControlPr xmlns="http://schemas.microsoft.com/office/spreadsheetml/2009/9/main" objectType="Radio" checked="Checked" lockText="1" noThreeD="1"/>
</file>

<file path=xl/ctrlProps/ctrlProp97.xml><?xml version="1.0" encoding="utf-8"?>
<formControlPr xmlns="http://schemas.microsoft.com/office/spreadsheetml/2009/9/main" objectType="Radio" firstButton="1" fmlaLink="$AE$11" lockText="1"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Radio" checked="Checked" lockText="1" noThreeD="1"/>
</file>

<file path=xl/ctrlProps/ctrlProp101.xml><?xml version="1.0" encoding="utf-8"?>
<formControlPr xmlns="http://schemas.microsoft.com/office/spreadsheetml/2009/9/main" objectType="Radio" firstButton="1" fmlaLink="$AE$16"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firstButton="1" fmlaLink="$AE$20" lockText="1" noThreeD="1"/>
</file>

<file path=xl/ctrlProps/ctrlProp104.xml><?xml version="1.0" encoding="utf-8"?>
<formControlPr xmlns="http://schemas.microsoft.com/office/spreadsheetml/2009/9/main" objectType="Radio" firstButton="1" fmlaLink="$AE$54"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Radio" checked="Checked" lockText="1"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GBox"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Radio" firstButton="1" fmlaLink="$AE$14" lockText="1" noThreeD="1"/>
</file>

<file path=xl/ctrlProps/ctrlProp112.xml><?xml version="1.0" encoding="utf-8"?>
<formControlPr xmlns="http://schemas.microsoft.com/office/spreadsheetml/2009/9/main" objectType="Radio" checked="Checked" lockText="1" noThreeD="1"/>
</file>

<file path=xl/ctrlProps/ctrlProp113.xml><?xml version="1.0" encoding="utf-8"?>
<formControlPr xmlns="http://schemas.microsoft.com/office/spreadsheetml/2009/9/main" objectType="Radio" firstButton="1" fmlaLink="$AE$18"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36"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9" lockText="1" noThreeD="1"/>
</file>

<file path=xl/ctrlProps/ctrlProp120.xml><?xml version="1.0" encoding="utf-8"?>
<formControlPr xmlns="http://schemas.microsoft.com/office/spreadsheetml/2009/9/main" objectType="Radio" checked="Checked" lockText="1" noThreeD="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Radio" firstButton="1" fmlaLink="$AE$57" lockText="1" noThreeD="1"/>
</file>

<file path=xl/ctrlProps/ctrlProp123.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14084" name="AutoShape 10">
          <a:extLst>
            <a:ext uri="{FF2B5EF4-FFF2-40B4-BE49-F238E27FC236}">
              <a16:creationId xmlns:a16="http://schemas.microsoft.com/office/drawing/2014/main" id="{00000000-0008-0000-0000-000044440300}"/>
            </a:ext>
          </a:extLst>
        </xdr:cNvPr>
        <xdr:cNvSpPr>
          <a:spLocks noChangeArrowheads="1"/>
        </xdr:cNvSpPr>
      </xdr:nvSpPr>
      <xdr:spPr bwMode="auto">
        <a:xfrm>
          <a:off x="152400" y="10668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5" name="AutoShape 1">
          <a:extLst>
            <a:ext uri="{FF2B5EF4-FFF2-40B4-BE49-F238E27FC236}">
              <a16:creationId xmlns:a16="http://schemas.microsoft.com/office/drawing/2014/main" id="{00000000-0008-0000-0000-000005000000}"/>
            </a:ext>
          </a:extLst>
        </xdr:cNvPr>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214087" name="AutoShape 4">
          <a:extLst>
            <a:ext uri="{FF2B5EF4-FFF2-40B4-BE49-F238E27FC236}">
              <a16:creationId xmlns:a16="http://schemas.microsoft.com/office/drawing/2014/main" id="{00000000-0008-0000-0000-000047440300}"/>
            </a:ext>
          </a:extLst>
        </xdr:cNvPr>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1304" name="AutoShape 6">
          <a:extLst>
            <a:ext uri="{FF2B5EF4-FFF2-40B4-BE49-F238E27FC236}">
              <a16:creationId xmlns:a16="http://schemas.microsoft.com/office/drawing/2014/main" id="{00000000-0008-0000-0000-000018050000}"/>
            </a:ext>
          </a:extLst>
        </xdr:cNvPr>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750" b="0" i="0" u="none" baseline="0">
              <a:solidFill>
                <a:srgbClr val="000000"/>
              </a:solidFill>
              <a:latin typeface="ＭＳ Ｐゴシック"/>
              <a:ea typeface="ＭＳ Ｐゴシック"/>
            </a:rPr>
            <a:t>（その４）</a:t>
          </a:r>
          <a:endParaRPr lang="en-US" altLang="ja-JP" sz="750" b="0" i="0" u="none" baseline="0">
            <a:solidFill>
              <a:srgbClr val="000000"/>
            </a:solidFill>
            <a:latin typeface="ＭＳ Ｐゴシック"/>
            <a:ea typeface="ＭＳ Ｐゴシック"/>
          </a:endParaRPr>
        </a:p>
        <a:p>
          <a:pPr algn="l" rtl="0">
            <a:defRPr sz="1000"/>
          </a:pPr>
          <a:r>
            <a:rPr lang="ja-JP" altLang="en-US" sz="75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1305" name="AutoShape 6">
          <a:extLst>
            <a:ext uri="{FF2B5EF4-FFF2-40B4-BE49-F238E27FC236}">
              <a16:creationId xmlns:a16="http://schemas.microsoft.com/office/drawing/2014/main" id="{00000000-0008-0000-0000-000019050000}"/>
            </a:ext>
          </a:extLst>
        </xdr:cNvPr>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1307" name="AutoShape 6">
          <a:extLst>
            <a:ext uri="{FF2B5EF4-FFF2-40B4-BE49-F238E27FC236}">
              <a16:creationId xmlns:a16="http://schemas.microsoft.com/office/drawing/2014/main" id="{00000000-0008-0000-0000-00001B050000}"/>
            </a:ext>
          </a:extLst>
        </xdr:cNvPr>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1308" name="テキスト ボックス 11">
          <a:extLst>
            <a:ext uri="{FF2B5EF4-FFF2-40B4-BE49-F238E27FC236}">
              <a16:creationId xmlns:a16="http://schemas.microsoft.com/office/drawing/2014/main" id="{00000000-0008-0000-0000-00001C050000}"/>
            </a:ext>
          </a:extLst>
        </xdr:cNvPr>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1309" name="AutoShape 6">
          <a:extLst>
            <a:ext uri="{FF2B5EF4-FFF2-40B4-BE49-F238E27FC236}">
              <a16:creationId xmlns:a16="http://schemas.microsoft.com/office/drawing/2014/main" id="{00000000-0008-0000-0000-00001D050000}"/>
            </a:ext>
          </a:extLst>
        </xdr:cNvPr>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127000</xdr:colOff>
      <xdr:row>4</xdr:row>
      <xdr:rowOff>419100</xdr:rowOff>
    </xdr:from>
    <xdr:to>
      <xdr:col>9</xdr:col>
      <xdr:colOff>508000</xdr:colOff>
      <xdr:row>5</xdr:row>
      <xdr:rowOff>177800</xdr:rowOff>
    </xdr:to>
    <xdr:sp macro="" textlink="">
      <xdr:nvSpPr>
        <xdr:cNvPr id="2" name="楕円 1">
          <a:extLst>
            <a:ext uri="{FF2B5EF4-FFF2-40B4-BE49-F238E27FC236}">
              <a16:creationId xmlns:a16="http://schemas.microsoft.com/office/drawing/2014/main" id="{00000000-0008-0000-0300-000002000000}"/>
            </a:ext>
          </a:extLst>
        </xdr:cNvPr>
        <xdr:cNvSpPr/>
      </xdr:nvSpPr>
      <xdr:spPr>
        <a:xfrm>
          <a:off x="14141450" y="2235200"/>
          <a:ext cx="381000" cy="34925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25</xdr:col>
      <xdr:colOff>0</xdr:colOff>
      <xdr:row>5</xdr:row>
      <xdr:rowOff>0</xdr:rowOff>
    </xdr:from>
    <xdr:to>
      <xdr:col>25</xdr:col>
      <xdr:colOff>472440</xdr:colOff>
      <xdr:row>5</xdr:row>
      <xdr:rowOff>487680</xdr:rowOff>
    </xdr:to>
    <xdr:sp macro="" textlink="">
      <xdr:nvSpPr>
        <xdr:cNvPr id="2" name="楕円 1">
          <a:extLst>
            <a:ext uri="{FF2B5EF4-FFF2-40B4-BE49-F238E27FC236}">
              <a16:creationId xmlns:a16="http://schemas.microsoft.com/office/drawing/2014/main" id="{00000000-0008-0000-0400-000002000000}"/>
            </a:ext>
          </a:extLst>
        </xdr:cNvPr>
        <xdr:cNvSpPr/>
      </xdr:nvSpPr>
      <xdr:spPr>
        <a:xfrm>
          <a:off x="17837150" y="2533650"/>
          <a:ext cx="472440" cy="48768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0</xdr:colOff>
      <xdr:row>6</xdr:row>
      <xdr:rowOff>0</xdr:rowOff>
    </xdr:from>
    <xdr:to>
      <xdr:col>17</xdr:col>
      <xdr:colOff>396240</xdr:colOff>
      <xdr:row>6</xdr:row>
      <xdr:rowOff>396240</xdr:rowOff>
    </xdr:to>
    <xdr:sp macro="" textlink="">
      <xdr:nvSpPr>
        <xdr:cNvPr id="2" name="楕円 1">
          <a:extLst>
            <a:ext uri="{FF2B5EF4-FFF2-40B4-BE49-F238E27FC236}">
              <a16:creationId xmlns:a16="http://schemas.microsoft.com/office/drawing/2014/main" id="{00000000-0008-0000-0500-000002000000}"/>
            </a:ext>
          </a:extLst>
        </xdr:cNvPr>
        <xdr:cNvSpPr/>
      </xdr:nvSpPr>
      <xdr:spPr>
        <a:xfrm>
          <a:off x="12026900" y="2762250"/>
          <a:ext cx="396240" cy="39624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25</xdr:col>
      <xdr:colOff>182880</xdr:colOff>
      <xdr:row>5</xdr:row>
      <xdr:rowOff>198120</xdr:rowOff>
    </xdr:from>
    <xdr:to>
      <xdr:col>25</xdr:col>
      <xdr:colOff>655320</xdr:colOff>
      <xdr:row>6</xdr:row>
      <xdr:rowOff>152400</xdr:rowOff>
    </xdr:to>
    <xdr:sp macro="" textlink="">
      <xdr:nvSpPr>
        <xdr:cNvPr id="2" name="楕円 1">
          <a:extLst>
            <a:ext uri="{FF2B5EF4-FFF2-40B4-BE49-F238E27FC236}">
              <a16:creationId xmlns:a16="http://schemas.microsoft.com/office/drawing/2014/main" id="{00000000-0008-0000-0600-000002000000}"/>
            </a:ext>
          </a:extLst>
        </xdr:cNvPr>
        <xdr:cNvSpPr/>
      </xdr:nvSpPr>
      <xdr:spPr>
        <a:xfrm>
          <a:off x="18864580" y="2153920"/>
          <a:ext cx="472440" cy="45593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a:extLst>
            <a:ext uri="{FF2B5EF4-FFF2-40B4-BE49-F238E27FC236}">
              <a16:creationId xmlns:a16="http://schemas.microsoft.com/office/drawing/2014/main" id="{00000000-0008-0000-0800-000029030000}"/>
            </a:ext>
          </a:extLst>
        </xdr:cNvPr>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a:extLst>
            <a:ext uri="{FF2B5EF4-FFF2-40B4-BE49-F238E27FC236}">
              <a16:creationId xmlns:a16="http://schemas.microsoft.com/office/drawing/2014/main" id="{00000000-0008-0000-0900-000038030000}"/>
            </a:ext>
          </a:extLst>
        </xdr:cNvPr>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0A00-000002000000}"/>
            </a:ext>
          </a:extLst>
        </xdr:cNvPr>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00000000-0008-0000-0B00-000002000000}"/>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30</xdr:col>
      <xdr:colOff>114300</xdr:colOff>
      <xdr:row>6</xdr:row>
      <xdr:rowOff>60960</xdr:rowOff>
    </xdr:from>
    <xdr:to>
      <xdr:col>34</xdr:col>
      <xdr:colOff>251460</xdr:colOff>
      <xdr:row>6</xdr:row>
      <xdr:rowOff>373380</xdr:rowOff>
    </xdr:to>
    <xdr:sp macro="" textlink="">
      <xdr:nvSpPr>
        <xdr:cNvPr id="148483" name="Option Button 1027" hidden="1">
          <a:extLst>
            <a:ext uri="{63B3BB69-23CF-44E3-9099-C40C66FF867C}">
              <a14:compatExt xmlns:a14="http://schemas.microsoft.com/office/drawing/2010/main" spid="_x0000_s148483"/>
            </a:ext>
            <a:ext uri="{FF2B5EF4-FFF2-40B4-BE49-F238E27FC236}">
              <a16:creationId xmlns:a16="http://schemas.microsoft.com/office/drawing/2014/main" id="{00000000-0008-0000-0C00-0000034402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xdr:twoCellAnchor editAs="oneCell">
    <xdr:from>
      <xdr:col>36</xdr:col>
      <xdr:colOff>7620</xdr:colOff>
      <xdr:row>6</xdr:row>
      <xdr:rowOff>30480</xdr:rowOff>
    </xdr:from>
    <xdr:to>
      <xdr:col>44</xdr:col>
      <xdr:colOff>182880</xdr:colOff>
      <xdr:row>6</xdr:row>
      <xdr:rowOff>365760</xdr:rowOff>
    </xdr:to>
    <xdr:sp macro="" textlink="">
      <xdr:nvSpPr>
        <xdr:cNvPr id="148485" name="Option Button 1029" hidden="1">
          <a:extLst>
            <a:ext uri="{63B3BB69-23CF-44E3-9099-C40C66FF867C}">
              <a14:compatExt xmlns:a14="http://schemas.microsoft.com/office/drawing/2010/main" spid="_x0000_s148485"/>
            </a:ext>
            <a:ext uri="{FF2B5EF4-FFF2-40B4-BE49-F238E27FC236}">
              <a16:creationId xmlns:a16="http://schemas.microsoft.com/office/drawing/2014/main" id="{00000000-0008-0000-0C00-0000054402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xdr:twoCellAnchor editAs="oneCell">
    <xdr:from>
      <xdr:col>29</xdr:col>
      <xdr:colOff>0</xdr:colOff>
      <xdr:row>5</xdr:row>
      <xdr:rowOff>251460</xdr:rowOff>
    </xdr:from>
    <xdr:to>
      <xdr:col>44</xdr:col>
      <xdr:colOff>327660</xdr:colOff>
      <xdr:row>7</xdr:row>
      <xdr:rowOff>0</xdr:rowOff>
    </xdr:to>
    <xdr:sp macro="" textlink="">
      <xdr:nvSpPr>
        <xdr:cNvPr id="148486" name="Group Box 1030" hidden="1">
          <a:extLst>
            <a:ext uri="{63B3BB69-23CF-44E3-9099-C40C66FF867C}">
              <a14:compatExt xmlns:a14="http://schemas.microsoft.com/office/drawing/2010/main" spid="_x0000_s148486"/>
            </a:ext>
            <a:ext uri="{FF2B5EF4-FFF2-40B4-BE49-F238E27FC236}">
              <a16:creationId xmlns:a16="http://schemas.microsoft.com/office/drawing/2014/main" id="{00000000-0008-0000-0C00-0000064402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30</xdr:col>
          <xdr:colOff>114300</xdr:colOff>
          <xdr:row>6</xdr:row>
          <xdr:rowOff>69850</xdr:rowOff>
        </xdr:from>
        <xdr:to>
          <xdr:col>34</xdr:col>
          <xdr:colOff>260350</xdr:colOff>
          <xdr:row>6</xdr:row>
          <xdr:rowOff>374650</xdr:rowOff>
        </xdr:to>
        <xdr:sp macro="" textlink="">
          <xdr:nvSpPr>
            <xdr:cNvPr id="2" name="Option Button 1027" hidden="1">
              <a:extLst>
                <a:ext uri="{63B3BB69-23CF-44E3-9099-C40C66FF867C}">
                  <a14:compatExt spid="_x0000_s148483"/>
                </a:ext>
                <a:ext uri="{FF2B5EF4-FFF2-40B4-BE49-F238E27FC236}">
                  <a16:creationId xmlns:a16="http://schemas.microsoft.com/office/drawing/2014/main" id="{00000000-0008-0000-0C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25400</xdr:colOff>
          <xdr:row>6</xdr:row>
          <xdr:rowOff>31750</xdr:rowOff>
        </xdr:from>
        <xdr:to>
          <xdr:col>44</xdr:col>
          <xdr:colOff>184150</xdr:colOff>
          <xdr:row>6</xdr:row>
          <xdr:rowOff>374650</xdr:rowOff>
        </xdr:to>
        <xdr:sp macro="" textlink="">
          <xdr:nvSpPr>
            <xdr:cNvPr id="3" name="Option Button 1029" hidden="1">
              <a:extLst>
                <a:ext uri="{63B3BB69-23CF-44E3-9099-C40C66FF867C}">
                  <a14:compatExt spid="_x0000_s148485"/>
                </a:ext>
                <a:ext uri="{FF2B5EF4-FFF2-40B4-BE49-F238E27FC236}">
                  <a16:creationId xmlns:a16="http://schemas.microsoft.com/office/drawing/2014/main" id="{00000000-0008-0000-0C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260350</xdr:rowOff>
        </xdr:from>
        <xdr:to>
          <xdr:col>44</xdr:col>
          <xdr:colOff>336550</xdr:colOff>
          <xdr:row>7</xdr:row>
          <xdr:rowOff>0</xdr:rowOff>
        </xdr:to>
        <xdr:sp macro="" textlink="">
          <xdr:nvSpPr>
            <xdr:cNvPr id="4" name="Group Box 1030" hidden="1">
              <a:extLst>
                <a:ext uri="{63B3BB69-23CF-44E3-9099-C40C66FF867C}">
                  <a14:compatExt spid="_x0000_s148486"/>
                </a:ext>
                <a:ext uri="{FF2B5EF4-FFF2-40B4-BE49-F238E27FC236}">
                  <a16:creationId xmlns:a16="http://schemas.microsoft.com/office/drawing/2014/main" id="{00000000-0008-0000-0C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a:extLst>
            <a:ext uri="{FF2B5EF4-FFF2-40B4-BE49-F238E27FC236}">
              <a16:creationId xmlns:a16="http://schemas.microsoft.com/office/drawing/2014/main" id="{00000000-0008-0000-0D00-00002E040000}"/>
            </a:ext>
          </a:extLst>
        </xdr:cNvPr>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a:extLst>
            <a:ext uri="{FF2B5EF4-FFF2-40B4-BE49-F238E27FC236}">
              <a16:creationId xmlns:a16="http://schemas.microsoft.com/office/drawing/2014/main" id="{00000000-0008-0000-0D00-00002F040000}"/>
            </a:ext>
          </a:extLst>
        </xdr:cNvPr>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twoCellAnchor editAs="oneCell">
    <xdr:from>
      <xdr:col>29</xdr:col>
      <xdr:colOff>30480</xdr:colOff>
      <xdr:row>6</xdr:row>
      <xdr:rowOff>30480</xdr:rowOff>
    </xdr:from>
    <xdr:to>
      <xdr:col>44</xdr:col>
      <xdr:colOff>373380</xdr:colOff>
      <xdr:row>6</xdr:row>
      <xdr:rowOff>350520</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00000000-0008-0000-0D00-0000030C0200}"/>
            </a:ext>
          </a:extLst>
        </xdr:cNvPr>
        <xdr:cNvSpPr/>
      </xdr:nvSpPr>
      <xdr:spPr bwMode="auto">
        <a:xfrm>
          <a:off x="0" y="0"/>
          <a:ext cx="0" cy="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AlternateContent xmlns:mc="http://schemas.openxmlformats.org/markup-compatibility/2006">
    <mc:Choice xmlns:a14="http://schemas.microsoft.com/office/drawing/2010/main" Requires="a14">
      <xdr:twoCellAnchor editAs="oneCell">
        <xdr:from>
          <xdr:col>29</xdr:col>
          <xdr:colOff>31750</xdr:colOff>
          <xdr:row>6</xdr:row>
          <xdr:rowOff>31750</xdr:rowOff>
        </xdr:from>
        <xdr:to>
          <xdr:col>44</xdr:col>
          <xdr:colOff>374650</xdr:colOff>
          <xdr:row>6</xdr:row>
          <xdr:rowOff>368300</xdr:rowOff>
        </xdr:to>
        <xdr:sp macro="" textlink="">
          <xdr:nvSpPr>
            <xdr:cNvPr id="2" name="Check Box 3" descr="障害者支援施設の昼間実施サービスとして行う生活介護&#10;の場合は左の□にチェックを入れてください。" hidden="1">
              <a:extLst>
                <a:ext uri="{63B3BB69-23CF-44E3-9099-C40C66FF867C}">
                  <a14:compatExt spid="_x0000_s134147"/>
                </a:ext>
                <a:ext uri="{FF2B5EF4-FFF2-40B4-BE49-F238E27FC236}">
                  <a16:creationId xmlns:a16="http://schemas.microsoft.com/office/drawing/2014/main" id="{00000000-0008-0000-0D00-00000200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3" name="角丸四角形吹き出し 2">
          <a:extLst>
            <a:ext uri="{FF2B5EF4-FFF2-40B4-BE49-F238E27FC236}">
              <a16:creationId xmlns:a16="http://schemas.microsoft.com/office/drawing/2014/main" id="{00000000-0008-0000-0D00-000003000000}"/>
            </a:ext>
          </a:extLst>
        </xdr:cNvPr>
        <xdr:cNvSpPr/>
      </xdr:nvSpPr>
      <xdr:spPr bwMode="auto">
        <a:xfrm>
          <a:off x="16446502" y="116416"/>
          <a:ext cx="3560231" cy="797984"/>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4" name="フローチャート: 代替処理 3">
          <a:extLst>
            <a:ext uri="{FF2B5EF4-FFF2-40B4-BE49-F238E27FC236}">
              <a16:creationId xmlns:a16="http://schemas.microsoft.com/office/drawing/2014/main" id="{00000000-0008-0000-0D00-000004000000}"/>
            </a:ext>
          </a:extLst>
        </xdr:cNvPr>
        <xdr:cNvSpPr/>
      </xdr:nvSpPr>
      <xdr:spPr bwMode="auto">
        <a:xfrm>
          <a:off x="12693650" y="46569"/>
          <a:ext cx="3486150" cy="1037165"/>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327660</xdr:colOff>
      <xdr:row>4</xdr:row>
      <xdr:rowOff>259080</xdr:rowOff>
    </xdr:from>
    <xdr:to>
      <xdr:col>38</xdr:col>
      <xdr:colOff>60960</xdr:colOff>
      <xdr:row>6</xdr:row>
      <xdr:rowOff>0</xdr:rowOff>
    </xdr:to>
    <xdr:sp macro="" textlink="">
      <xdr:nvSpPr>
        <xdr:cNvPr id="191489" name="Drop Down 1025" hidden="1">
          <a:extLst>
            <a:ext uri="{63B3BB69-23CF-44E3-9099-C40C66FF867C}">
              <a14:compatExt xmlns:a14="http://schemas.microsoft.com/office/drawing/2010/main" spid="_x0000_s191489"/>
            </a:ext>
            <a:ext uri="{FF2B5EF4-FFF2-40B4-BE49-F238E27FC236}">
              <a16:creationId xmlns:a16="http://schemas.microsoft.com/office/drawing/2014/main" id="{00000000-0008-0000-0E00-000001EC02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22</xdr:col>
      <xdr:colOff>163886</xdr:colOff>
      <xdr:row>6</xdr:row>
      <xdr:rowOff>523540</xdr:rowOff>
    </xdr:from>
    <xdr:to>
      <xdr:col>41</xdr:col>
      <xdr:colOff>276225</xdr:colOff>
      <xdr:row>7</xdr:row>
      <xdr:rowOff>314883</xdr:rowOff>
    </xdr:to>
    <xdr:sp macro="" textlink="" fLocksText="0">
      <xdr:nvSpPr>
        <xdr:cNvPr id="80" name="正方形/長方形 2">
          <a:extLst>
            <a:ext uri="{FF2B5EF4-FFF2-40B4-BE49-F238E27FC236}">
              <a16:creationId xmlns:a16="http://schemas.microsoft.com/office/drawing/2014/main" id="{00000000-0008-0000-0E00-000050000000}"/>
            </a:ext>
          </a:extLst>
        </xdr:cNvPr>
        <xdr:cNvSpPr/>
      </xdr:nvSpPr>
      <xdr:spPr>
        <a:xfrm>
          <a:off x="6545636" y="2295190"/>
          <a:ext cx="4893889" cy="3437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37</xdr:col>
      <xdr:colOff>261938</xdr:colOff>
      <xdr:row>41</xdr:row>
      <xdr:rowOff>119360</xdr:rowOff>
    </xdr:from>
    <xdr:to>
      <xdr:col>45</xdr:col>
      <xdr:colOff>249078</xdr:colOff>
      <xdr:row>47</xdr:row>
      <xdr:rowOff>119360</xdr:rowOff>
    </xdr:to>
    <xdr:sp macro="" textlink="" fLocksText="0">
      <xdr:nvSpPr>
        <xdr:cNvPr id="81" name="四角形吹き出し 6">
          <a:extLst>
            <a:ext uri="{FF2B5EF4-FFF2-40B4-BE49-F238E27FC236}">
              <a16:creationId xmlns:a16="http://schemas.microsoft.com/office/drawing/2014/main" id="{00000000-0008-0000-0E00-000051000000}"/>
            </a:ext>
          </a:extLst>
        </xdr:cNvPr>
        <xdr:cNvSpPr/>
      </xdr:nvSpPr>
      <xdr:spPr>
        <a:xfrm>
          <a:off x="11560969" y="9239548"/>
          <a:ext cx="2654140" cy="1000125"/>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mc:AlternateContent xmlns:mc="http://schemas.openxmlformats.org/markup-compatibility/2006">
    <mc:Choice xmlns:a14="http://schemas.microsoft.com/office/drawing/2010/main" Requires="a14">
      <xdr:twoCellAnchor editAs="oneCell">
        <xdr:from>
          <xdr:col>28</xdr:col>
          <xdr:colOff>336550</xdr:colOff>
          <xdr:row>4</xdr:row>
          <xdr:rowOff>260350</xdr:rowOff>
        </xdr:from>
        <xdr:to>
          <xdr:col>38</xdr:col>
          <xdr:colOff>69850</xdr:colOff>
          <xdr:row>6</xdr:row>
          <xdr:rowOff>0</xdr:rowOff>
        </xdr:to>
        <xdr:sp macro="" textlink="">
          <xdr:nvSpPr>
            <xdr:cNvPr id="2" name="Drop Down 1025" hidden="1">
              <a:extLst>
                <a:ext uri="{63B3BB69-23CF-44E3-9099-C40C66FF867C}">
                  <a14:compatExt spid="_x0000_s191489"/>
                </a:ext>
                <a:ext uri="{FF2B5EF4-FFF2-40B4-BE49-F238E27FC236}">
                  <a16:creationId xmlns:a16="http://schemas.microsoft.com/office/drawing/2014/main" id="{00000000-0008-0000-0E00-000002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a:extLst>
            <a:ext uri="{FF2B5EF4-FFF2-40B4-BE49-F238E27FC236}">
              <a16:creationId xmlns:a16="http://schemas.microsoft.com/office/drawing/2014/main" id="{00000000-0008-0000-0F00-0000F7010000}"/>
            </a:ext>
          </a:extLst>
        </xdr:cNvPr>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xdr:twoCellAnchor>
    <xdr:from>
      <xdr:col>28</xdr:col>
      <xdr:colOff>91440</xdr:colOff>
      <xdr:row>5</xdr:row>
      <xdr:rowOff>30480</xdr:rowOff>
    </xdr:from>
    <xdr:to>
      <xdr:col>32</xdr:col>
      <xdr:colOff>152400</xdr:colOff>
      <xdr:row>5</xdr:row>
      <xdr:rowOff>381000</xdr:rowOff>
    </xdr:to>
    <xdr:grpSp>
      <xdr:nvGrpSpPr>
        <xdr:cNvPr id="170870" name="Group 3">
          <a:extLst>
            <a:ext uri="{FF2B5EF4-FFF2-40B4-BE49-F238E27FC236}">
              <a16:creationId xmlns:a16="http://schemas.microsoft.com/office/drawing/2014/main" id="{00000000-0008-0000-0F00-0000769B0200}"/>
            </a:ext>
          </a:extLst>
        </xdr:cNvPr>
        <xdr:cNvGrpSpPr>
          <a:grpSpLocks/>
        </xdr:cNvGrpSpPr>
      </xdr:nvGrpSpPr>
      <xdr:grpSpPr bwMode="auto">
        <a:xfrm>
          <a:off x="8312573" y="1656080"/>
          <a:ext cx="1170094" cy="350520"/>
          <a:chOff x="970" y="140"/>
          <a:chExt cx="132" cy="37"/>
        </a:xfrm>
      </xdr:grpSpPr>
      <xdr:sp macro="" textlink="">
        <xdr:nvSpPr>
          <xdr:cNvPr id="169985" name="Option Button 1" hidden="1">
            <a:extLst>
              <a:ext uri="{63B3BB69-23CF-44E3-9099-C40C66FF867C}">
                <a14:compatExt xmlns:a14="http://schemas.microsoft.com/office/drawing/2010/main" spid="_x0000_s169985"/>
              </a:ext>
              <a:ext uri="{FF2B5EF4-FFF2-40B4-BE49-F238E27FC236}">
                <a16:creationId xmlns:a16="http://schemas.microsoft.com/office/drawing/2014/main" id="{00000000-0008-0000-0F00-000001980200}"/>
              </a:ext>
            </a:extLst>
          </xdr:cNvPr>
          <xdr:cNvSpPr/>
        </xdr:nvSpPr>
        <xdr:spPr bwMode="auto">
          <a:xfrm>
            <a:off x="970" y="141"/>
            <a:ext cx="74" cy="35"/>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xmlns:a14="http://schemas.microsoft.com/office/drawing/2010/main" spid="_x0000_s169986"/>
              </a:ext>
              <a:ext uri="{FF2B5EF4-FFF2-40B4-BE49-F238E27FC236}">
                <a16:creationId xmlns:a16="http://schemas.microsoft.com/office/drawing/2014/main" id="{00000000-0008-0000-0F00-000002980200}"/>
              </a:ext>
            </a:extLst>
          </xdr:cNvPr>
          <xdr:cNvSpPr/>
        </xdr:nvSpPr>
        <xdr:spPr bwMode="auto">
          <a:xfrm>
            <a:off x="1032" y="140"/>
            <a:ext cx="70" cy="37"/>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AlternateContent xmlns:mc="http://schemas.openxmlformats.org/markup-compatibility/2006">
    <mc:Choice xmlns:a14="http://schemas.microsoft.com/office/drawing/2010/main" Requires="a14">
      <xdr:twoCellAnchor>
        <xdr:from>
          <xdr:col>28</xdr:col>
          <xdr:colOff>101600</xdr:colOff>
          <xdr:row>5</xdr:row>
          <xdr:rowOff>38100</xdr:rowOff>
        </xdr:from>
        <xdr:to>
          <xdr:col>31</xdr:col>
          <xdr:colOff>31750</xdr:colOff>
          <xdr:row>5</xdr:row>
          <xdr:rowOff>374650</xdr:rowOff>
        </xdr:to>
        <xdr:sp macro="" textlink="">
          <xdr:nvSpPr>
            <xdr:cNvPr id="2" name="Option Button 1" hidden="1">
              <a:extLst>
                <a:ext uri="{63B3BB69-23CF-44E3-9099-C40C66FF867C}">
                  <a14:compatExt spid="_x0000_s169985"/>
                </a:ext>
                <a:ext uri="{FF2B5EF4-FFF2-40B4-BE49-F238E27FC236}">
                  <a16:creationId xmlns:a16="http://schemas.microsoft.com/office/drawing/2014/main" id="{00000000-0008-0000-0F00-00000200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夜勤</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114300</xdr:colOff>
          <xdr:row>5</xdr:row>
          <xdr:rowOff>31750</xdr:rowOff>
        </xdr:from>
        <xdr:to>
          <xdr:col>32</xdr:col>
          <xdr:colOff>152400</xdr:colOff>
          <xdr:row>5</xdr:row>
          <xdr:rowOff>381000</xdr:rowOff>
        </xdr:to>
        <xdr:sp macro="" textlink="">
          <xdr:nvSpPr>
            <xdr:cNvPr id="3" name="Option Button 2" hidden="1">
              <a:extLst>
                <a:ext uri="{63B3BB69-23CF-44E3-9099-C40C66FF867C}">
                  <a14:compatExt spid="_x0000_s169986"/>
                </a:ext>
                <a:ext uri="{FF2B5EF4-FFF2-40B4-BE49-F238E27FC236}">
                  <a16:creationId xmlns:a16="http://schemas.microsoft.com/office/drawing/2014/main" id="{00000000-0008-0000-0F00-00000300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宿直</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a:extLst>
            <a:ext uri="{FF2B5EF4-FFF2-40B4-BE49-F238E27FC236}">
              <a16:creationId xmlns:a16="http://schemas.microsoft.com/office/drawing/2014/main" id="{00000000-0008-0000-1500-000026480300}"/>
            </a:ext>
          </a:extLst>
        </xdr:cNvPr>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a:extLst>
            <a:ext uri="{FF2B5EF4-FFF2-40B4-BE49-F238E27FC236}">
              <a16:creationId xmlns:a16="http://schemas.microsoft.com/office/drawing/2014/main" id="{00000000-0008-0000-1500-000027480300}"/>
            </a:ext>
          </a:extLst>
        </xdr:cNvPr>
        <xdr:cNvGrpSpPr>
          <a:grpSpLocks/>
        </xdr:cNvGrpSpPr>
      </xdr:nvGrpSpPr>
      <xdr:grpSpPr bwMode="auto">
        <a:xfrm>
          <a:off x="347980" y="17389687"/>
          <a:ext cx="8063653" cy="4309533"/>
          <a:chOff x="342900" y="17437100"/>
          <a:chExt cx="8839200" cy="4521200"/>
        </a:xfrm>
      </xdr:grpSpPr>
      <xdr:sp macro="" textlink="">
        <xdr:nvSpPr>
          <xdr:cNvPr id="4" name="正方形/長方形 3">
            <a:extLst>
              <a:ext uri="{FF2B5EF4-FFF2-40B4-BE49-F238E27FC236}">
                <a16:creationId xmlns:a16="http://schemas.microsoft.com/office/drawing/2014/main" id="{00000000-0008-0000-1500-000004000000}"/>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00000000-0008-0000-1500-000005000000}"/>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213360</xdr:colOff>
      <xdr:row>7</xdr:row>
      <xdr:rowOff>30480</xdr:rowOff>
    </xdr:to>
    <xdr:sp macro="" textlink="">
      <xdr:nvSpPr>
        <xdr:cNvPr id="215041" name="Option Button 1" hidden="1">
          <a:extLst>
            <a:ext uri="{63B3BB69-23CF-44E3-9099-C40C66FF867C}">
              <a14:compatExt xmlns:a14="http://schemas.microsoft.com/office/drawing/2010/main" spid="_x0000_s215041"/>
            </a:ext>
            <a:ext uri="{FF2B5EF4-FFF2-40B4-BE49-F238E27FC236}">
              <a16:creationId xmlns:a16="http://schemas.microsoft.com/office/drawing/2014/main" id="{00000000-0008-0000-1500-000001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175260</xdr:colOff>
      <xdr:row>6</xdr:row>
      <xdr:rowOff>297180</xdr:rowOff>
    </xdr:to>
    <xdr:sp macro="" textlink="">
      <xdr:nvSpPr>
        <xdr:cNvPr id="215042" name="Option Button 2" hidden="1">
          <a:extLst>
            <a:ext uri="{63B3BB69-23CF-44E3-9099-C40C66FF867C}">
              <a14:compatExt xmlns:a14="http://schemas.microsoft.com/office/drawing/2010/main" spid="_x0000_s215042"/>
            </a:ext>
            <a:ext uri="{FF2B5EF4-FFF2-40B4-BE49-F238E27FC236}">
              <a16:creationId xmlns:a16="http://schemas.microsoft.com/office/drawing/2014/main" id="{00000000-0008-0000-1500-000002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251460</xdr:colOff>
      <xdr:row>11</xdr:row>
      <xdr:rowOff>38100</xdr:rowOff>
    </xdr:to>
    <xdr:sp macro="" textlink="">
      <xdr:nvSpPr>
        <xdr:cNvPr id="215043" name="Option Button 3" hidden="1">
          <a:extLst>
            <a:ext uri="{63B3BB69-23CF-44E3-9099-C40C66FF867C}">
              <a14:compatExt xmlns:a14="http://schemas.microsoft.com/office/drawing/2010/main" spid="_x0000_s215043"/>
            </a:ext>
            <a:ext uri="{FF2B5EF4-FFF2-40B4-BE49-F238E27FC236}">
              <a16:creationId xmlns:a16="http://schemas.microsoft.com/office/drawing/2014/main" id="{00000000-0008-0000-1500-000003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xmlns:a14="http://schemas.microsoft.com/office/drawing/2010/main" spid="_x0000_s215044"/>
            </a:ext>
            <a:ext uri="{FF2B5EF4-FFF2-40B4-BE49-F238E27FC236}">
              <a16:creationId xmlns:a16="http://schemas.microsoft.com/office/drawing/2014/main" id="{00000000-0008-0000-1500-000004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xmlns:a14="http://schemas.microsoft.com/office/drawing/2010/main" spid="_x0000_s215045"/>
            </a:ext>
            <a:ext uri="{FF2B5EF4-FFF2-40B4-BE49-F238E27FC236}">
              <a16:creationId xmlns:a16="http://schemas.microsoft.com/office/drawing/2014/main" id="{00000000-0008-0000-1500-000005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137160</xdr:colOff>
      <xdr:row>11</xdr:row>
      <xdr:rowOff>60960</xdr:rowOff>
    </xdr:to>
    <xdr:sp macro="" textlink="">
      <xdr:nvSpPr>
        <xdr:cNvPr id="215046" name="Option Button 6" hidden="1">
          <a:extLst>
            <a:ext uri="{63B3BB69-23CF-44E3-9099-C40C66FF867C}">
              <a14:compatExt xmlns:a14="http://schemas.microsoft.com/office/drawing/2010/main" spid="_x0000_s215046"/>
            </a:ext>
            <a:ext uri="{FF2B5EF4-FFF2-40B4-BE49-F238E27FC236}">
              <a16:creationId xmlns:a16="http://schemas.microsoft.com/office/drawing/2014/main" id="{00000000-0008-0000-1500-000006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15</xdr:row>
      <xdr:rowOff>7620</xdr:rowOff>
    </xdr:from>
    <xdr:to>
      <xdr:col>22</xdr:col>
      <xdr:colOff>182880</xdr:colOff>
      <xdr:row>15</xdr:row>
      <xdr:rowOff>220980</xdr:rowOff>
    </xdr:to>
    <xdr:sp macro="" textlink="">
      <xdr:nvSpPr>
        <xdr:cNvPr id="215047" name="Option Button 7" hidden="1">
          <a:extLst>
            <a:ext uri="{63B3BB69-23CF-44E3-9099-C40C66FF867C}">
              <a14:compatExt xmlns:a14="http://schemas.microsoft.com/office/drawing/2010/main" spid="_x0000_s215047"/>
            </a:ext>
            <a:ext uri="{FF2B5EF4-FFF2-40B4-BE49-F238E27FC236}">
              <a16:creationId xmlns:a16="http://schemas.microsoft.com/office/drawing/2014/main" id="{00000000-0008-0000-1500-000007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14</xdr:row>
      <xdr:rowOff>68580</xdr:rowOff>
    </xdr:from>
    <xdr:to>
      <xdr:col>24</xdr:col>
      <xdr:colOff>114300</xdr:colOff>
      <xdr:row>15</xdr:row>
      <xdr:rowOff>236220</xdr:rowOff>
    </xdr:to>
    <xdr:sp macro="" textlink="">
      <xdr:nvSpPr>
        <xdr:cNvPr id="215048" name="Option Button 8" hidden="1">
          <a:extLst>
            <a:ext uri="{63B3BB69-23CF-44E3-9099-C40C66FF867C}">
              <a14:compatExt xmlns:a14="http://schemas.microsoft.com/office/drawing/2010/main" spid="_x0000_s215048"/>
            </a:ext>
            <a:ext uri="{FF2B5EF4-FFF2-40B4-BE49-F238E27FC236}">
              <a16:creationId xmlns:a16="http://schemas.microsoft.com/office/drawing/2014/main" id="{00000000-0008-0000-1500-000008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19</xdr:row>
      <xdr:rowOff>45720</xdr:rowOff>
    </xdr:from>
    <xdr:to>
      <xdr:col>22</xdr:col>
      <xdr:colOff>175260</xdr:colOff>
      <xdr:row>20</xdr:row>
      <xdr:rowOff>144780</xdr:rowOff>
    </xdr:to>
    <xdr:sp macro="" textlink="">
      <xdr:nvSpPr>
        <xdr:cNvPr id="215049" name="Option Button 9" hidden="1">
          <a:extLst>
            <a:ext uri="{63B3BB69-23CF-44E3-9099-C40C66FF867C}">
              <a14:compatExt xmlns:a14="http://schemas.microsoft.com/office/drawing/2010/main" spid="_x0000_s215049"/>
            </a:ext>
            <a:ext uri="{FF2B5EF4-FFF2-40B4-BE49-F238E27FC236}">
              <a16:creationId xmlns:a16="http://schemas.microsoft.com/office/drawing/2014/main" id="{00000000-0008-0000-1500-000009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51</xdr:row>
      <xdr:rowOff>152400</xdr:rowOff>
    </xdr:from>
    <xdr:to>
      <xdr:col>22</xdr:col>
      <xdr:colOff>251460</xdr:colOff>
      <xdr:row>52</xdr:row>
      <xdr:rowOff>213360</xdr:rowOff>
    </xdr:to>
    <xdr:sp macro="" textlink="">
      <xdr:nvSpPr>
        <xdr:cNvPr id="215050" name="Option Button 10" hidden="1">
          <a:extLst>
            <a:ext uri="{63B3BB69-23CF-44E3-9099-C40C66FF867C}">
              <a14:compatExt xmlns:a14="http://schemas.microsoft.com/office/drawing/2010/main" spid="_x0000_s215050"/>
            </a:ext>
            <a:ext uri="{FF2B5EF4-FFF2-40B4-BE49-F238E27FC236}">
              <a16:creationId xmlns:a16="http://schemas.microsoft.com/office/drawing/2014/main" id="{00000000-0008-0000-1500-00000A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19</xdr:row>
      <xdr:rowOff>76200</xdr:rowOff>
    </xdr:from>
    <xdr:to>
      <xdr:col>24</xdr:col>
      <xdr:colOff>137160</xdr:colOff>
      <xdr:row>20</xdr:row>
      <xdr:rowOff>114300</xdr:rowOff>
    </xdr:to>
    <xdr:sp macro="" textlink="">
      <xdr:nvSpPr>
        <xdr:cNvPr id="215051" name="Option Button 11" hidden="1">
          <a:extLst>
            <a:ext uri="{63B3BB69-23CF-44E3-9099-C40C66FF867C}">
              <a14:compatExt xmlns:a14="http://schemas.microsoft.com/office/drawing/2010/main" spid="_x0000_s215051"/>
            </a:ext>
            <a:ext uri="{FF2B5EF4-FFF2-40B4-BE49-F238E27FC236}">
              <a16:creationId xmlns:a16="http://schemas.microsoft.com/office/drawing/2014/main" id="{00000000-0008-0000-1500-00000B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51</xdr:row>
      <xdr:rowOff>182880</xdr:rowOff>
    </xdr:from>
    <xdr:to>
      <xdr:col>24</xdr:col>
      <xdr:colOff>137160</xdr:colOff>
      <xdr:row>52</xdr:row>
      <xdr:rowOff>182880</xdr:rowOff>
    </xdr:to>
    <xdr:sp macro="" textlink="">
      <xdr:nvSpPr>
        <xdr:cNvPr id="215052" name="Option Button 12" hidden="1">
          <a:extLst>
            <a:ext uri="{63B3BB69-23CF-44E3-9099-C40C66FF867C}">
              <a14:compatExt xmlns:a14="http://schemas.microsoft.com/office/drawing/2010/main" spid="_x0000_s215052"/>
            </a:ext>
            <a:ext uri="{FF2B5EF4-FFF2-40B4-BE49-F238E27FC236}">
              <a16:creationId xmlns:a16="http://schemas.microsoft.com/office/drawing/2014/main" id="{00000000-0008-0000-1500-00000C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0</xdr:colOff>
      <xdr:row>13</xdr:row>
      <xdr:rowOff>144780</xdr:rowOff>
    </xdr:to>
    <xdr:sp macro="" textlink="">
      <xdr:nvSpPr>
        <xdr:cNvPr id="215053" name="Group Box 13" hidden="1">
          <a:extLst>
            <a:ext uri="{63B3BB69-23CF-44E3-9099-C40C66FF867C}">
              <a14:compatExt xmlns:a14="http://schemas.microsoft.com/office/drawing/2010/main" spid="_x0000_s215053"/>
            </a:ext>
            <a:ext uri="{FF2B5EF4-FFF2-40B4-BE49-F238E27FC236}">
              <a16:creationId xmlns:a16="http://schemas.microsoft.com/office/drawing/2014/main" id="{00000000-0008-0000-1500-00000D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xmlns:a14="http://schemas.microsoft.com/office/drawing/2010/main" spid="_x0000_s215054"/>
            </a:ext>
            <a:ext uri="{FF2B5EF4-FFF2-40B4-BE49-F238E27FC236}">
              <a16:creationId xmlns:a16="http://schemas.microsoft.com/office/drawing/2014/main" id="{00000000-0008-0000-1500-00000E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24</xdr:col>
      <xdr:colOff>312420</xdr:colOff>
      <xdr:row>21</xdr:row>
      <xdr:rowOff>0</xdr:rowOff>
    </xdr:to>
    <xdr:sp macro="" textlink="">
      <xdr:nvSpPr>
        <xdr:cNvPr id="215055" name="Group Box 15" hidden="1">
          <a:extLst>
            <a:ext uri="{63B3BB69-23CF-44E3-9099-C40C66FF867C}">
              <a14:compatExt xmlns:a14="http://schemas.microsoft.com/office/drawing/2010/main" spid="_x0000_s215055"/>
            </a:ext>
            <a:ext uri="{FF2B5EF4-FFF2-40B4-BE49-F238E27FC236}">
              <a16:creationId xmlns:a16="http://schemas.microsoft.com/office/drawing/2014/main" id="{00000000-0008-0000-1500-00000F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51</xdr:row>
      <xdr:rowOff>0</xdr:rowOff>
    </xdr:from>
    <xdr:to>
      <xdr:col>25</xdr:col>
      <xdr:colOff>0</xdr:colOff>
      <xdr:row>53</xdr:row>
      <xdr:rowOff>121920</xdr:rowOff>
    </xdr:to>
    <xdr:sp macro="" textlink="">
      <xdr:nvSpPr>
        <xdr:cNvPr id="215056" name="Group Box 16" hidden="1">
          <a:extLst>
            <a:ext uri="{63B3BB69-23CF-44E3-9099-C40C66FF867C}">
              <a14:compatExt xmlns:a14="http://schemas.microsoft.com/office/drawing/2010/main" spid="_x0000_s215056"/>
            </a:ext>
            <a:ext uri="{FF2B5EF4-FFF2-40B4-BE49-F238E27FC236}">
              <a16:creationId xmlns:a16="http://schemas.microsoft.com/office/drawing/2014/main" id="{00000000-0008-0000-1500-000010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15057" name="Option Button 17" hidden="1">
          <a:extLst>
            <a:ext uri="{63B3BB69-23CF-44E3-9099-C40C66FF867C}">
              <a14:compatExt xmlns:a14="http://schemas.microsoft.com/office/drawing/2010/main" spid="_x0000_s215057"/>
            </a:ext>
            <a:ext uri="{FF2B5EF4-FFF2-40B4-BE49-F238E27FC236}">
              <a16:creationId xmlns:a16="http://schemas.microsoft.com/office/drawing/2014/main" id="{00000000-0008-0000-1500-000011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68580</xdr:colOff>
      <xdr:row>13</xdr:row>
      <xdr:rowOff>114300</xdr:rowOff>
    </xdr:to>
    <xdr:sp macro="" textlink="">
      <xdr:nvSpPr>
        <xdr:cNvPr id="215058" name="Option Button 18" hidden="1">
          <a:extLst>
            <a:ext uri="{63B3BB69-23CF-44E3-9099-C40C66FF867C}">
              <a14:compatExt xmlns:a14="http://schemas.microsoft.com/office/drawing/2010/main" spid="_x0000_s215058"/>
            </a:ext>
            <a:ext uri="{FF2B5EF4-FFF2-40B4-BE49-F238E27FC236}">
              <a16:creationId xmlns:a16="http://schemas.microsoft.com/office/drawing/2014/main" id="{00000000-0008-0000-1500-000012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16</xdr:row>
      <xdr:rowOff>76200</xdr:rowOff>
    </xdr:from>
    <xdr:to>
      <xdr:col>22</xdr:col>
      <xdr:colOff>251460</xdr:colOff>
      <xdr:row>17</xdr:row>
      <xdr:rowOff>220980</xdr:rowOff>
    </xdr:to>
    <xdr:sp macro="" textlink="">
      <xdr:nvSpPr>
        <xdr:cNvPr id="215059" name="Option Button 19" hidden="1">
          <a:extLst>
            <a:ext uri="{63B3BB69-23CF-44E3-9099-C40C66FF867C}">
              <a14:compatExt xmlns:a14="http://schemas.microsoft.com/office/drawing/2010/main" spid="_x0000_s215059"/>
            </a:ext>
            <a:ext uri="{FF2B5EF4-FFF2-40B4-BE49-F238E27FC236}">
              <a16:creationId xmlns:a16="http://schemas.microsoft.com/office/drawing/2014/main" id="{00000000-0008-0000-1500-000013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137160</xdr:colOff>
      <xdr:row>17</xdr:row>
      <xdr:rowOff>220980</xdr:rowOff>
    </xdr:to>
    <xdr:sp macro="" textlink="">
      <xdr:nvSpPr>
        <xdr:cNvPr id="215060" name="Option Button 20" hidden="1">
          <a:extLst>
            <a:ext uri="{63B3BB69-23CF-44E3-9099-C40C66FF867C}">
              <a14:compatExt xmlns:a14="http://schemas.microsoft.com/office/drawing/2010/main" spid="_x0000_s215060"/>
            </a:ext>
            <a:ext uri="{FF2B5EF4-FFF2-40B4-BE49-F238E27FC236}">
              <a16:creationId xmlns:a16="http://schemas.microsoft.com/office/drawing/2014/main" id="{00000000-0008-0000-1500-000014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34</xdr:row>
      <xdr:rowOff>0</xdr:rowOff>
    </xdr:from>
    <xdr:to>
      <xdr:col>25</xdr:col>
      <xdr:colOff>0</xdr:colOff>
      <xdr:row>35</xdr:row>
      <xdr:rowOff>7620</xdr:rowOff>
    </xdr:to>
    <xdr:sp macro="" textlink="">
      <xdr:nvSpPr>
        <xdr:cNvPr id="215061" name="Group Box 21" hidden="1">
          <a:extLst>
            <a:ext uri="{63B3BB69-23CF-44E3-9099-C40C66FF867C}">
              <a14:compatExt xmlns:a14="http://schemas.microsoft.com/office/drawing/2010/main" spid="_x0000_s215061"/>
            </a:ext>
            <a:ext uri="{FF2B5EF4-FFF2-40B4-BE49-F238E27FC236}">
              <a16:creationId xmlns:a16="http://schemas.microsoft.com/office/drawing/2014/main" id="{00000000-0008-0000-1500-000015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34</xdr:row>
      <xdr:rowOff>144780</xdr:rowOff>
    </xdr:from>
    <xdr:to>
      <xdr:col>22</xdr:col>
      <xdr:colOff>213360</xdr:colOff>
      <xdr:row>34</xdr:row>
      <xdr:rowOff>365760</xdr:rowOff>
    </xdr:to>
    <xdr:sp macro="" textlink="">
      <xdr:nvSpPr>
        <xdr:cNvPr id="215062" name="Option Button 22" hidden="1">
          <a:extLst>
            <a:ext uri="{63B3BB69-23CF-44E3-9099-C40C66FF867C}">
              <a14:compatExt xmlns:a14="http://schemas.microsoft.com/office/drawing/2010/main" spid="_x0000_s215062"/>
            </a:ext>
            <a:ext uri="{FF2B5EF4-FFF2-40B4-BE49-F238E27FC236}">
              <a16:creationId xmlns:a16="http://schemas.microsoft.com/office/drawing/2014/main" id="{00000000-0008-0000-1500-000016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34</xdr:row>
      <xdr:rowOff>144780</xdr:rowOff>
    </xdr:from>
    <xdr:to>
      <xdr:col>24</xdr:col>
      <xdr:colOff>175260</xdr:colOff>
      <xdr:row>34</xdr:row>
      <xdr:rowOff>365760</xdr:rowOff>
    </xdr:to>
    <xdr:sp macro="" textlink="">
      <xdr:nvSpPr>
        <xdr:cNvPr id="215063" name="Option Button 23" hidden="1">
          <a:extLst>
            <a:ext uri="{63B3BB69-23CF-44E3-9099-C40C66FF867C}">
              <a14:compatExt xmlns:a14="http://schemas.microsoft.com/office/drawing/2010/main" spid="_x0000_s215063"/>
            </a:ext>
            <a:ext uri="{FF2B5EF4-FFF2-40B4-BE49-F238E27FC236}">
              <a16:creationId xmlns:a16="http://schemas.microsoft.com/office/drawing/2014/main" id="{00000000-0008-0000-1500-000017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54</xdr:row>
      <xdr:rowOff>0</xdr:rowOff>
    </xdr:from>
    <xdr:to>
      <xdr:col>25</xdr:col>
      <xdr:colOff>7620</xdr:colOff>
      <xdr:row>57</xdr:row>
      <xdr:rowOff>0</xdr:rowOff>
    </xdr:to>
    <xdr:sp macro="" textlink="">
      <xdr:nvSpPr>
        <xdr:cNvPr id="215064" name="Group Box 24" hidden="1">
          <a:extLst>
            <a:ext uri="{63B3BB69-23CF-44E3-9099-C40C66FF867C}">
              <a14:compatExt xmlns:a14="http://schemas.microsoft.com/office/drawing/2010/main" spid="_x0000_s215064"/>
            </a:ext>
            <a:ext uri="{FF2B5EF4-FFF2-40B4-BE49-F238E27FC236}">
              <a16:creationId xmlns:a16="http://schemas.microsoft.com/office/drawing/2014/main" id="{00000000-0008-0000-1500-000018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182880</xdr:colOff>
      <xdr:row>8</xdr:row>
      <xdr:rowOff>274320</xdr:rowOff>
    </xdr:to>
    <xdr:sp macro="" textlink="">
      <xdr:nvSpPr>
        <xdr:cNvPr id="215065" name="Option Button 25" hidden="1">
          <a:extLst>
            <a:ext uri="{63B3BB69-23CF-44E3-9099-C40C66FF867C}">
              <a14:compatExt xmlns:a14="http://schemas.microsoft.com/office/drawing/2010/main" spid="_x0000_s215065"/>
            </a:ext>
            <a:ext uri="{FF2B5EF4-FFF2-40B4-BE49-F238E27FC236}">
              <a16:creationId xmlns:a16="http://schemas.microsoft.com/office/drawing/2014/main" id="{00000000-0008-0000-1500-000019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182880</xdr:colOff>
      <xdr:row>8</xdr:row>
      <xdr:rowOff>274320</xdr:rowOff>
    </xdr:to>
    <xdr:sp macro="" textlink="">
      <xdr:nvSpPr>
        <xdr:cNvPr id="215066" name="Option Button 26" hidden="1">
          <a:extLst>
            <a:ext uri="{63B3BB69-23CF-44E3-9099-C40C66FF867C}">
              <a14:compatExt xmlns:a14="http://schemas.microsoft.com/office/drawing/2010/main" spid="_x0000_s215066"/>
            </a:ext>
            <a:ext uri="{FF2B5EF4-FFF2-40B4-BE49-F238E27FC236}">
              <a16:creationId xmlns:a16="http://schemas.microsoft.com/office/drawing/2014/main" id="{00000000-0008-0000-1500-00001A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xmlns:a14="http://schemas.microsoft.com/office/drawing/2010/main" spid="_x0000_s215067"/>
            </a:ext>
            <a:ext uri="{FF2B5EF4-FFF2-40B4-BE49-F238E27FC236}">
              <a16:creationId xmlns:a16="http://schemas.microsoft.com/office/drawing/2014/main" id="{00000000-0008-0000-1500-00001B48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54</xdr:row>
      <xdr:rowOff>144780</xdr:rowOff>
    </xdr:from>
    <xdr:to>
      <xdr:col>22</xdr:col>
      <xdr:colOff>213360</xdr:colOff>
      <xdr:row>55</xdr:row>
      <xdr:rowOff>152400</xdr:rowOff>
    </xdr:to>
    <xdr:sp macro="" textlink="">
      <xdr:nvSpPr>
        <xdr:cNvPr id="215068" name="Option Button 28" hidden="1">
          <a:extLst>
            <a:ext uri="{63B3BB69-23CF-44E3-9099-C40C66FF867C}">
              <a14:compatExt xmlns:a14="http://schemas.microsoft.com/office/drawing/2010/main" spid="_x0000_s215068"/>
            </a:ext>
            <a:ext uri="{FF2B5EF4-FFF2-40B4-BE49-F238E27FC236}">
              <a16:creationId xmlns:a16="http://schemas.microsoft.com/office/drawing/2014/main" id="{00000000-0008-0000-1500-00001C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54</xdr:row>
      <xdr:rowOff>182880</xdr:rowOff>
    </xdr:from>
    <xdr:to>
      <xdr:col>24</xdr:col>
      <xdr:colOff>137160</xdr:colOff>
      <xdr:row>55</xdr:row>
      <xdr:rowOff>144780</xdr:rowOff>
    </xdr:to>
    <xdr:sp macro="" textlink="">
      <xdr:nvSpPr>
        <xdr:cNvPr id="215069" name="Option Button 29" hidden="1">
          <a:extLst>
            <a:ext uri="{63B3BB69-23CF-44E3-9099-C40C66FF867C}">
              <a14:compatExt xmlns:a14="http://schemas.microsoft.com/office/drawing/2010/main" spid="_x0000_s215069"/>
            </a:ext>
            <a:ext uri="{FF2B5EF4-FFF2-40B4-BE49-F238E27FC236}">
              <a16:creationId xmlns:a16="http://schemas.microsoft.com/office/drawing/2014/main" id="{00000000-0008-0000-1500-00001D48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2" name="Option Button 1" hidden="1">
              <a:extLst>
                <a:ext uri="{63B3BB69-23CF-44E3-9099-C40C66FF867C}">
                  <a14:compatExt spid="_x0000_s215041"/>
                </a:ext>
                <a:ext uri="{FF2B5EF4-FFF2-40B4-BE49-F238E27FC236}">
                  <a16:creationId xmlns:a16="http://schemas.microsoft.com/office/drawing/2014/main" id="{00000000-0008-0000-15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101600</xdr:rowOff>
        </xdr:from>
        <xdr:to>
          <xdr:col>24</xdr:col>
          <xdr:colOff>184150</xdr:colOff>
          <xdr:row>6</xdr:row>
          <xdr:rowOff>298450</xdr:rowOff>
        </xdr:to>
        <xdr:sp macro="" textlink="">
          <xdr:nvSpPr>
            <xdr:cNvPr id="3" name="Option Button 2" hidden="1">
              <a:extLst>
                <a:ext uri="{63B3BB69-23CF-44E3-9099-C40C66FF867C}">
                  <a14:compatExt spid="_x0000_s215042"/>
                </a:ext>
                <a:ext uri="{FF2B5EF4-FFF2-40B4-BE49-F238E27FC236}">
                  <a16:creationId xmlns:a16="http://schemas.microsoft.com/office/drawing/2014/main" id="{00000000-0008-0000-15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260350</xdr:colOff>
          <xdr:row>11</xdr:row>
          <xdr:rowOff>38100</xdr:rowOff>
        </xdr:to>
        <xdr:sp macro="" textlink="">
          <xdr:nvSpPr>
            <xdr:cNvPr id="6" name="Option Button 3" hidden="1">
              <a:extLst>
                <a:ext uri="{63B3BB69-23CF-44E3-9099-C40C66FF867C}">
                  <a14:compatExt spid="_x0000_s215043"/>
                </a:ext>
                <a:ext uri="{FF2B5EF4-FFF2-40B4-BE49-F238E27FC236}">
                  <a16:creationId xmlns:a16="http://schemas.microsoft.com/office/drawing/2014/main" id="{00000000-0008-0000-15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7" name="Group Box 4" hidden="1">
              <a:extLst>
                <a:ext uri="{63B3BB69-23CF-44E3-9099-C40C66FF867C}">
                  <a14:compatExt spid="_x0000_s215044"/>
                </a:ext>
                <a:ext uri="{FF2B5EF4-FFF2-40B4-BE49-F238E27FC236}">
                  <a16:creationId xmlns:a16="http://schemas.microsoft.com/office/drawing/2014/main" id="{00000000-0008-0000-1500-000007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8" name="Group Box 5" hidden="1">
              <a:extLst>
                <a:ext uri="{63B3BB69-23CF-44E3-9099-C40C66FF867C}">
                  <a14:compatExt spid="_x0000_s215045"/>
                </a:ext>
                <a:ext uri="{FF2B5EF4-FFF2-40B4-BE49-F238E27FC236}">
                  <a16:creationId xmlns:a16="http://schemas.microsoft.com/office/drawing/2014/main" id="{00000000-0008-0000-15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25400</xdr:rowOff>
        </xdr:from>
        <xdr:to>
          <xdr:col>24</xdr:col>
          <xdr:colOff>146050</xdr:colOff>
          <xdr:row>11</xdr:row>
          <xdr:rowOff>69850</xdr:rowOff>
        </xdr:to>
        <xdr:sp macro="" textlink="">
          <xdr:nvSpPr>
            <xdr:cNvPr id="9" name="Option Button 6" hidden="1">
              <a:extLst>
                <a:ext uri="{63B3BB69-23CF-44E3-9099-C40C66FF867C}">
                  <a14:compatExt spid="_x0000_s215046"/>
                </a:ext>
                <a:ext uri="{FF2B5EF4-FFF2-40B4-BE49-F238E27FC236}">
                  <a16:creationId xmlns:a16="http://schemas.microsoft.com/office/drawing/2014/main" id="{00000000-0008-0000-15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25400</xdr:rowOff>
        </xdr:from>
        <xdr:to>
          <xdr:col>22</xdr:col>
          <xdr:colOff>184150</xdr:colOff>
          <xdr:row>15</xdr:row>
          <xdr:rowOff>222250</xdr:rowOff>
        </xdr:to>
        <xdr:sp macro="" textlink="">
          <xdr:nvSpPr>
            <xdr:cNvPr id="10" name="Option Button 7" hidden="1">
              <a:extLst>
                <a:ext uri="{63B3BB69-23CF-44E3-9099-C40C66FF867C}">
                  <a14:compatExt spid="_x0000_s215047"/>
                </a:ext>
                <a:ext uri="{FF2B5EF4-FFF2-40B4-BE49-F238E27FC236}">
                  <a16:creationId xmlns:a16="http://schemas.microsoft.com/office/drawing/2014/main" id="{00000000-0008-0000-15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114300</xdr:colOff>
          <xdr:row>15</xdr:row>
          <xdr:rowOff>254000</xdr:rowOff>
        </xdr:to>
        <xdr:sp macro="" textlink="">
          <xdr:nvSpPr>
            <xdr:cNvPr id="11" name="Option Button 8" hidden="1">
              <a:extLst>
                <a:ext uri="{63B3BB69-23CF-44E3-9099-C40C66FF867C}">
                  <a14:compatExt spid="_x0000_s215048"/>
                </a:ext>
                <a:ext uri="{FF2B5EF4-FFF2-40B4-BE49-F238E27FC236}">
                  <a16:creationId xmlns:a16="http://schemas.microsoft.com/office/drawing/2014/main" id="{00000000-0008-0000-15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139700</xdr:colOff>
          <xdr:row>19</xdr:row>
          <xdr:rowOff>63500</xdr:rowOff>
        </xdr:from>
        <xdr:to>
          <xdr:col>22</xdr:col>
          <xdr:colOff>184150</xdr:colOff>
          <xdr:row>20</xdr:row>
          <xdr:rowOff>146050</xdr:rowOff>
        </xdr:to>
        <xdr:sp macro="" textlink="">
          <xdr:nvSpPr>
            <xdr:cNvPr id="12" name="Option Button 9" hidden="1">
              <a:extLst>
                <a:ext uri="{63B3BB69-23CF-44E3-9099-C40C66FF867C}">
                  <a14:compatExt spid="_x0000_s215049"/>
                </a:ext>
                <a:ext uri="{FF2B5EF4-FFF2-40B4-BE49-F238E27FC236}">
                  <a16:creationId xmlns:a16="http://schemas.microsoft.com/office/drawing/2014/main" id="{00000000-0008-0000-15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51</xdr:row>
          <xdr:rowOff>152400</xdr:rowOff>
        </xdr:from>
        <xdr:to>
          <xdr:col>22</xdr:col>
          <xdr:colOff>260350</xdr:colOff>
          <xdr:row>52</xdr:row>
          <xdr:rowOff>222250</xdr:rowOff>
        </xdr:to>
        <xdr:sp macro="" textlink="">
          <xdr:nvSpPr>
            <xdr:cNvPr id="13" name="Option Button 10" hidden="1">
              <a:extLst>
                <a:ext uri="{63B3BB69-23CF-44E3-9099-C40C66FF867C}">
                  <a14:compatExt spid="_x0000_s215050"/>
                </a:ext>
                <a:ext uri="{FF2B5EF4-FFF2-40B4-BE49-F238E27FC236}">
                  <a16:creationId xmlns:a16="http://schemas.microsoft.com/office/drawing/2014/main" id="{00000000-0008-0000-15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146050</xdr:colOff>
          <xdr:row>20</xdr:row>
          <xdr:rowOff>114300</xdr:rowOff>
        </xdr:to>
        <xdr:sp macro="" textlink="">
          <xdr:nvSpPr>
            <xdr:cNvPr id="14" name="Option Button 11" hidden="1">
              <a:extLst>
                <a:ext uri="{63B3BB69-23CF-44E3-9099-C40C66FF867C}">
                  <a14:compatExt spid="_x0000_s215051"/>
                </a:ext>
                <a:ext uri="{FF2B5EF4-FFF2-40B4-BE49-F238E27FC236}">
                  <a16:creationId xmlns:a16="http://schemas.microsoft.com/office/drawing/2014/main" id="{00000000-0008-0000-15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51</xdr:row>
          <xdr:rowOff>184150</xdr:rowOff>
        </xdr:from>
        <xdr:to>
          <xdr:col>24</xdr:col>
          <xdr:colOff>146050</xdr:colOff>
          <xdr:row>52</xdr:row>
          <xdr:rowOff>184150</xdr:rowOff>
        </xdr:to>
        <xdr:sp macro="" textlink="">
          <xdr:nvSpPr>
            <xdr:cNvPr id="15" name="Option Button 12" hidden="1">
              <a:extLst>
                <a:ext uri="{63B3BB69-23CF-44E3-9099-C40C66FF867C}">
                  <a14:compatExt spid="_x0000_s215052"/>
                </a:ext>
                <a:ext uri="{FF2B5EF4-FFF2-40B4-BE49-F238E27FC236}">
                  <a16:creationId xmlns:a16="http://schemas.microsoft.com/office/drawing/2014/main" id="{00000000-0008-0000-15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146050</xdr:rowOff>
        </xdr:to>
        <xdr:sp macro="" textlink="">
          <xdr:nvSpPr>
            <xdr:cNvPr id="16" name="Group Box 13" hidden="1">
              <a:extLst>
                <a:ext uri="{63B3BB69-23CF-44E3-9099-C40C66FF867C}">
                  <a14:compatExt spid="_x0000_s215053"/>
                </a:ext>
                <a:ext uri="{FF2B5EF4-FFF2-40B4-BE49-F238E27FC236}">
                  <a16:creationId xmlns:a16="http://schemas.microsoft.com/office/drawing/2014/main" id="{00000000-0008-0000-1500-000010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17" name="Group Box 14" hidden="1">
              <a:extLst>
                <a:ext uri="{63B3BB69-23CF-44E3-9099-C40C66FF867C}">
                  <a14:compatExt spid="_x0000_s215054"/>
                </a:ext>
                <a:ext uri="{FF2B5EF4-FFF2-40B4-BE49-F238E27FC236}">
                  <a16:creationId xmlns:a16="http://schemas.microsoft.com/office/drawing/2014/main" id="{00000000-0008-0000-1500-000011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330200</xdr:colOff>
          <xdr:row>21</xdr:row>
          <xdr:rowOff>0</xdr:rowOff>
        </xdr:to>
        <xdr:sp macro="" textlink="">
          <xdr:nvSpPr>
            <xdr:cNvPr id="18" name="Group Box 15" hidden="1">
              <a:extLst>
                <a:ext uri="{63B3BB69-23CF-44E3-9099-C40C66FF867C}">
                  <a14:compatExt spid="_x0000_s215055"/>
                </a:ext>
                <a:ext uri="{FF2B5EF4-FFF2-40B4-BE49-F238E27FC236}">
                  <a16:creationId xmlns:a16="http://schemas.microsoft.com/office/drawing/2014/main" id="{00000000-0008-0000-1500-00001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139700</xdr:rowOff>
        </xdr:to>
        <xdr:sp macro="" textlink="">
          <xdr:nvSpPr>
            <xdr:cNvPr id="19" name="Group Box 16" hidden="1">
              <a:extLst>
                <a:ext uri="{63B3BB69-23CF-44E3-9099-C40C66FF867C}">
                  <a14:compatExt spid="_x0000_s215056"/>
                </a:ext>
                <a:ext uri="{FF2B5EF4-FFF2-40B4-BE49-F238E27FC236}">
                  <a16:creationId xmlns:a16="http://schemas.microsoft.com/office/drawing/2014/main" id="{00000000-0008-0000-1500-000013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0" name="Option Button 17" hidden="1">
              <a:extLst>
                <a:ext uri="{63B3BB69-23CF-44E3-9099-C40C66FF867C}">
                  <a14:compatExt spid="_x0000_s215057"/>
                </a:ext>
                <a:ext uri="{FF2B5EF4-FFF2-40B4-BE49-F238E27FC236}">
                  <a16:creationId xmlns:a16="http://schemas.microsoft.com/office/drawing/2014/main" id="{00000000-0008-0000-1500-00001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69850</xdr:colOff>
          <xdr:row>13</xdr:row>
          <xdr:rowOff>114300</xdr:rowOff>
        </xdr:to>
        <xdr:sp macro="" textlink="">
          <xdr:nvSpPr>
            <xdr:cNvPr id="21" name="Option Button 18" hidden="1">
              <a:extLst>
                <a:ext uri="{63B3BB69-23CF-44E3-9099-C40C66FF867C}">
                  <a14:compatExt spid="_x0000_s215058"/>
                </a:ext>
                <a:ext uri="{FF2B5EF4-FFF2-40B4-BE49-F238E27FC236}">
                  <a16:creationId xmlns:a16="http://schemas.microsoft.com/office/drawing/2014/main" id="{00000000-0008-0000-15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260350</xdr:colOff>
          <xdr:row>17</xdr:row>
          <xdr:rowOff>222250</xdr:rowOff>
        </xdr:to>
        <xdr:sp macro="" textlink="">
          <xdr:nvSpPr>
            <xdr:cNvPr id="22" name="Option Button 19" hidden="1">
              <a:extLst>
                <a:ext uri="{63B3BB69-23CF-44E3-9099-C40C66FF867C}">
                  <a14:compatExt spid="_x0000_s215059"/>
                </a:ext>
                <a:ext uri="{FF2B5EF4-FFF2-40B4-BE49-F238E27FC236}">
                  <a16:creationId xmlns:a16="http://schemas.microsoft.com/office/drawing/2014/main" id="{00000000-0008-0000-15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222250</xdr:rowOff>
        </xdr:to>
        <xdr:sp macro="" textlink="">
          <xdr:nvSpPr>
            <xdr:cNvPr id="23" name="Option Button 20" hidden="1">
              <a:extLst>
                <a:ext uri="{63B3BB69-23CF-44E3-9099-C40C66FF867C}">
                  <a14:compatExt spid="_x0000_s215060"/>
                </a:ext>
                <a:ext uri="{FF2B5EF4-FFF2-40B4-BE49-F238E27FC236}">
                  <a16:creationId xmlns:a16="http://schemas.microsoft.com/office/drawing/2014/main" id="{00000000-0008-0000-15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25400</xdr:rowOff>
        </xdr:to>
        <xdr:sp macro="" textlink="">
          <xdr:nvSpPr>
            <xdr:cNvPr id="24" name="Group Box 21" hidden="1">
              <a:extLst>
                <a:ext uri="{63B3BB69-23CF-44E3-9099-C40C66FF867C}">
                  <a14:compatExt spid="_x0000_s215061"/>
                </a:ext>
                <a:ext uri="{FF2B5EF4-FFF2-40B4-BE49-F238E27FC236}">
                  <a16:creationId xmlns:a16="http://schemas.microsoft.com/office/drawing/2014/main" id="{00000000-0008-0000-1500-00001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34</xdr:row>
          <xdr:rowOff>146050</xdr:rowOff>
        </xdr:from>
        <xdr:to>
          <xdr:col>22</xdr:col>
          <xdr:colOff>222250</xdr:colOff>
          <xdr:row>34</xdr:row>
          <xdr:rowOff>374650</xdr:rowOff>
        </xdr:to>
        <xdr:sp macro="" textlink="">
          <xdr:nvSpPr>
            <xdr:cNvPr id="25" name="Option Button 22" hidden="1">
              <a:extLst>
                <a:ext uri="{63B3BB69-23CF-44E3-9099-C40C66FF867C}">
                  <a14:compatExt spid="_x0000_s215062"/>
                </a:ext>
                <a:ext uri="{FF2B5EF4-FFF2-40B4-BE49-F238E27FC236}">
                  <a16:creationId xmlns:a16="http://schemas.microsoft.com/office/drawing/2014/main" id="{00000000-0008-0000-15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34</xdr:row>
          <xdr:rowOff>146050</xdr:rowOff>
        </xdr:from>
        <xdr:to>
          <xdr:col>24</xdr:col>
          <xdr:colOff>184150</xdr:colOff>
          <xdr:row>34</xdr:row>
          <xdr:rowOff>374650</xdr:rowOff>
        </xdr:to>
        <xdr:sp macro="" textlink="">
          <xdr:nvSpPr>
            <xdr:cNvPr id="26" name="Option Button 23" hidden="1">
              <a:extLst>
                <a:ext uri="{63B3BB69-23CF-44E3-9099-C40C66FF867C}">
                  <a14:compatExt spid="_x0000_s215063"/>
                </a:ext>
                <a:ext uri="{FF2B5EF4-FFF2-40B4-BE49-F238E27FC236}">
                  <a16:creationId xmlns:a16="http://schemas.microsoft.com/office/drawing/2014/main" id="{00000000-0008-0000-15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25400</xdr:colOff>
          <xdr:row>57</xdr:row>
          <xdr:rowOff>0</xdr:rowOff>
        </xdr:to>
        <xdr:sp macro="" textlink="">
          <xdr:nvSpPr>
            <xdr:cNvPr id="27" name="Group Box 24" hidden="1">
              <a:extLst>
                <a:ext uri="{63B3BB69-23CF-44E3-9099-C40C66FF867C}">
                  <a14:compatExt spid="_x0000_s215064"/>
                </a:ext>
                <a:ext uri="{FF2B5EF4-FFF2-40B4-BE49-F238E27FC236}">
                  <a16:creationId xmlns:a16="http://schemas.microsoft.com/office/drawing/2014/main" id="{00000000-0008-0000-1500-00001B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184150</xdr:colOff>
          <xdr:row>8</xdr:row>
          <xdr:rowOff>292100</xdr:rowOff>
        </xdr:to>
        <xdr:sp macro="" textlink="">
          <xdr:nvSpPr>
            <xdr:cNvPr id="28" name="Option Button 25" hidden="1">
              <a:extLst>
                <a:ext uri="{63B3BB69-23CF-44E3-9099-C40C66FF867C}">
                  <a14:compatExt spid="_x0000_s215065"/>
                </a:ext>
                <a:ext uri="{FF2B5EF4-FFF2-40B4-BE49-F238E27FC236}">
                  <a16:creationId xmlns:a16="http://schemas.microsoft.com/office/drawing/2014/main" id="{00000000-0008-0000-15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184150</xdr:colOff>
          <xdr:row>8</xdr:row>
          <xdr:rowOff>292100</xdr:rowOff>
        </xdr:to>
        <xdr:sp macro="" textlink="">
          <xdr:nvSpPr>
            <xdr:cNvPr id="29" name="Option Button 26" hidden="1">
              <a:extLst>
                <a:ext uri="{63B3BB69-23CF-44E3-9099-C40C66FF867C}">
                  <a14:compatExt spid="_x0000_s215066"/>
                </a:ext>
                <a:ext uri="{FF2B5EF4-FFF2-40B4-BE49-F238E27FC236}">
                  <a16:creationId xmlns:a16="http://schemas.microsoft.com/office/drawing/2014/main" id="{00000000-0008-0000-1500-00001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30" name="Group Box 27" hidden="1">
              <a:extLst>
                <a:ext uri="{63B3BB69-23CF-44E3-9099-C40C66FF867C}">
                  <a14:compatExt spid="_x0000_s215067"/>
                </a:ext>
                <a:ext uri="{FF2B5EF4-FFF2-40B4-BE49-F238E27FC236}">
                  <a16:creationId xmlns:a16="http://schemas.microsoft.com/office/drawing/2014/main" id="{00000000-0008-0000-1500-00001E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54</xdr:row>
          <xdr:rowOff>146050</xdr:rowOff>
        </xdr:from>
        <xdr:to>
          <xdr:col>22</xdr:col>
          <xdr:colOff>222250</xdr:colOff>
          <xdr:row>55</xdr:row>
          <xdr:rowOff>152400</xdr:rowOff>
        </xdr:to>
        <xdr:sp macro="" textlink="">
          <xdr:nvSpPr>
            <xdr:cNvPr id="31" name="Option Button 28" hidden="1">
              <a:extLst>
                <a:ext uri="{63B3BB69-23CF-44E3-9099-C40C66FF867C}">
                  <a14:compatExt spid="_x0000_s215068"/>
                </a:ext>
                <a:ext uri="{FF2B5EF4-FFF2-40B4-BE49-F238E27FC236}">
                  <a16:creationId xmlns:a16="http://schemas.microsoft.com/office/drawing/2014/main" id="{00000000-0008-0000-1500-00001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54</xdr:row>
          <xdr:rowOff>184150</xdr:rowOff>
        </xdr:from>
        <xdr:to>
          <xdr:col>24</xdr:col>
          <xdr:colOff>146050</xdr:colOff>
          <xdr:row>55</xdr:row>
          <xdr:rowOff>146050</xdr:rowOff>
        </xdr:to>
        <xdr:sp macro="" textlink="">
          <xdr:nvSpPr>
            <xdr:cNvPr id="32" name="Option Button 29" hidden="1">
              <a:extLst>
                <a:ext uri="{63B3BB69-23CF-44E3-9099-C40C66FF867C}">
                  <a14:compatExt spid="_x0000_s215069"/>
                </a:ext>
                <a:ext uri="{FF2B5EF4-FFF2-40B4-BE49-F238E27FC236}">
                  <a16:creationId xmlns:a16="http://schemas.microsoft.com/office/drawing/2014/main" id="{00000000-0008-0000-1500-00002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a:extLst>
            <a:ext uri="{FF2B5EF4-FFF2-40B4-BE49-F238E27FC236}">
              <a16:creationId xmlns:a16="http://schemas.microsoft.com/office/drawing/2014/main" id="{00000000-0008-0000-1600-0000812C0300}"/>
            </a:ext>
          </a:extLst>
        </xdr:cNvPr>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21</xdr:col>
      <xdr:colOff>114300</xdr:colOff>
      <xdr:row>5</xdr:row>
      <xdr:rowOff>22860</xdr:rowOff>
    </xdr:from>
    <xdr:to>
      <xdr:col>22</xdr:col>
      <xdr:colOff>213360</xdr:colOff>
      <xdr:row>6</xdr:row>
      <xdr:rowOff>160020</xdr:rowOff>
    </xdr:to>
    <xdr:sp macro="" textlink="">
      <xdr:nvSpPr>
        <xdr:cNvPr id="207873" name="Option Button 1" hidden="1">
          <a:extLst>
            <a:ext uri="{63B3BB69-23CF-44E3-9099-C40C66FF867C}">
              <a14:compatExt xmlns:a14="http://schemas.microsoft.com/office/drawing/2010/main" spid="_x0000_s207873"/>
            </a:ext>
            <a:ext uri="{FF2B5EF4-FFF2-40B4-BE49-F238E27FC236}">
              <a16:creationId xmlns:a16="http://schemas.microsoft.com/office/drawing/2014/main" id="{00000000-0008-0000-1600-000001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5</xdr:row>
      <xdr:rowOff>83820</xdr:rowOff>
    </xdr:from>
    <xdr:to>
      <xdr:col>24</xdr:col>
      <xdr:colOff>144780</xdr:colOff>
      <xdr:row>6</xdr:row>
      <xdr:rowOff>114300</xdr:rowOff>
    </xdr:to>
    <xdr:sp macro="" textlink="">
      <xdr:nvSpPr>
        <xdr:cNvPr id="207874" name="Option Button 2" hidden="1">
          <a:extLst>
            <a:ext uri="{63B3BB69-23CF-44E3-9099-C40C66FF867C}">
              <a14:compatExt xmlns:a14="http://schemas.microsoft.com/office/drawing/2010/main" spid="_x0000_s207874"/>
            </a:ext>
            <a:ext uri="{FF2B5EF4-FFF2-40B4-BE49-F238E27FC236}">
              <a16:creationId xmlns:a16="http://schemas.microsoft.com/office/drawing/2014/main" id="{00000000-0008-0000-1600-000002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8</xdr:row>
      <xdr:rowOff>76200</xdr:rowOff>
    </xdr:from>
    <xdr:to>
      <xdr:col>22</xdr:col>
      <xdr:colOff>251460</xdr:colOff>
      <xdr:row>9</xdr:row>
      <xdr:rowOff>144780</xdr:rowOff>
    </xdr:to>
    <xdr:sp macro="" textlink="">
      <xdr:nvSpPr>
        <xdr:cNvPr id="207875" name="Option Button 3" hidden="1">
          <a:extLst>
            <a:ext uri="{63B3BB69-23CF-44E3-9099-C40C66FF867C}">
              <a14:compatExt xmlns:a14="http://schemas.microsoft.com/office/drawing/2010/main" spid="_x0000_s207875"/>
            </a:ext>
            <a:ext uri="{FF2B5EF4-FFF2-40B4-BE49-F238E27FC236}">
              <a16:creationId xmlns:a16="http://schemas.microsoft.com/office/drawing/2014/main" id="{00000000-0008-0000-1600-000003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xmlns:a14="http://schemas.microsoft.com/office/drawing/2010/main" spid="_x0000_s207876"/>
            </a:ext>
            <a:ext uri="{FF2B5EF4-FFF2-40B4-BE49-F238E27FC236}">
              <a16:creationId xmlns:a16="http://schemas.microsoft.com/office/drawing/2014/main" id="{00000000-0008-0000-1600-000004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7</xdr:row>
      <xdr:rowOff>0</xdr:rowOff>
    </xdr:from>
    <xdr:to>
      <xdr:col>25</xdr:col>
      <xdr:colOff>0</xdr:colOff>
      <xdr:row>10</xdr:row>
      <xdr:rowOff>0</xdr:rowOff>
    </xdr:to>
    <xdr:sp macro="" textlink="">
      <xdr:nvSpPr>
        <xdr:cNvPr id="207877" name="Group Box 5" hidden="1">
          <a:extLst>
            <a:ext uri="{63B3BB69-23CF-44E3-9099-C40C66FF867C}">
              <a14:compatExt xmlns:a14="http://schemas.microsoft.com/office/drawing/2010/main" spid="_x0000_s207877"/>
            </a:ext>
            <a:ext uri="{FF2B5EF4-FFF2-40B4-BE49-F238E27FC236}">
              <a16:creationId xmlns:a16="http://schemas.microsoft.com/office/drawing/2014/main" id="{00000000-0008-0000-1600-000005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8</xdr:row>
      <xdr:rowOff>99060</xdr:rowOff>
    </xdr:from>
    <xdr:to>
      <xdr:col>24</xdr:col>
      <xdr:colOff>137160</xdr:colOff>
      <xdr:row>9</xdr:row>
      <xdr:rowOff>152400</xdr:rowOff>
    </xdr:to>
    <xdr:sp macro="" textlink="">
      <xdr:nvSpPr>
        <xdr:cNvPr id="207878" name="Option Button 6" hidden="1">
          <a:extLst>
            <a:ext uri="{63B3BB69-23CF-44E3-9099-C40C66FF867C}">
              <a14:compatExt xmlns:a14="http://schemas.microsoft.com/office/drawing/2010/main" spid="_x0000_s207878"/>
            </a:ext>
            <a:ext uri="{FF2B5EF4-FFF2-40B4-BE49-F238E27FC236}">
              <a16:creationId xmlns:a16="http://schemas.microsoft.com/office/drawing/2014/main" id="{00000000-0008-0000-1600-000006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13</xdr:row>
      <xdr:rowOff>7620</xdr:rowOff>
    </xdr:from>
    <xdr:to>
      <xdr:col>22</xdr:col>
      <xdr:colOff>182880</xdr:colOff>
      <xdr:row>13</xdr:row>
      <xdr:rowOff>220980</xdr:rowOff>
    </xdr:to>
    <xdr:sp macro="" textlink="">
      <xdr:nvSpPr>
        <xdr:cNvPr id="207879" name="Option Button 7" hidden="1">
          <a:extLst>
            <a:ext uri="{63B3BB69-23CF-44E3-9099-C40C66FF867C}">
              <a14:compatExt xmlns:a14="http://schemas.microsoft.com/office/drawing/2010/main" spid="_x0000_s207879"/>
            </a:ext>
            <a:ext uri="{FF2B5EF4-FFF2-40B4-BE49-F238E27FC236}">
              <a16:creationId xmlns:a16="http://schemas.microsoft.com/office/drawing/2014/main" id="{00000000-0008-0000-1600-000007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114300</xdr:colOff>
      <xdr:row>13</xdr:row>
      <xdr:rowOff>236220</xdr:rowOff>
    </xdr:to>
    <xdr:sp macro="" textlink="">
      <xdr:nvSpPr>
        <xdr:cNvPr id="207880" name="Option Button 8" hidden="1">
          <a:extLst>
            <a:ext uri="{63B3BB69-23CF-44E3-9099-C40C66FF867C}">
              <a14:compatExt xmlns:a14="http://schemas.microsoft.com/office/drawing/2010/main" spid="_x0000_s207880"/>
            </a:ext>
            <a:ext uri="{FF2B5EF4-FFF2-40B4-BE49-F238E27FC236}">
              <a16:creationId xmlns:a16="http://schemas.microsoft.com/office/drawing/2014/main" id="{00000000-0008-0000-1600-000008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17</xdr:row>
      <xdr:rowOff>45720</xdr:rowOff>
    </xdr:from>
    <xdr:to>
      <xdr:col>22</xdr:col>
      <xdr:colOff>175260</xdr:colOff>
      <xdr:row>18</xdr:row>
      <xdr:rowOff>144780</xdr:rowOff>
    </xdr:to>
    <xdr:sp macro="" textlink="">
      <xdr:nvSpPr>
        <xdr:cNvPr id="207881" name="Option Button 9" hidden="1">
          <a:extLst>
            <a:ext uri="{63B3BB69-23CF-44E3-9099-C40C66FF867C}">
              <a14:compatExt xmlns:a14="http://schemas.microsoft.com/office/drawing/2010/main" spid="_x0000_s207881"/>
            </a:ext>
            <a:ext uri="{FF2B5EF4-FFF2-40B4-BE49-F238E27FC236}">
              <a16:creationId xmlns:a16="http://schemas.microsoft.com/office/drawing/2014/main" id="{00000000-0008-0000-1600-000009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190500</xdr:colOff>
      <xdr:row>32</xdr:row>
      <xdr:rowOff>182880</xdr:rowOff>
    </xdr:from>
    <xdr:to>
      <xdr:col>22</xdr:col>
      <xdr:colOff>251460</xdr:colOff>
      <xdr:row>32</xdr:row>
      <xdr:rowOff>449580</xdr:rowOff>
    </xdr:to>
    <xdr:sp macro="" textlink="">
      <xdr:nvSpPr>
        <xdr:cNvPr id="207882" name="Option Button 10" hidden="1">
          <a:extLst>
            <a:ext uri="{63B3BB69-23CF-44E3-9099-C40C66FF867C}">
              <a14:compatExt xmlns:a14="http://schemas.microsoft.com/office/drawing/2010/main" spid="_x0000_s207882"/>
            </a:ext>
            <a:ext uri="{FF2B5EF4-FFF2-40B4-BE49-F238E27FC236}">
              <a16:creationId xmlns:a16="http://schemas.microsoft.com/office/drawing/2014/main" id="{00000000-0008-0000-1600-00000A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182880</xdr:colOff>
      <xdr:row>44</xdr:row>
      <xdr:rowOff>152400</xdr:rowOff>
    </xdr:from>
    <xdr:to>
      <xdr:col>22</xdr:col>
      <xdr:colOff>236220</xdr:colOff>
      <xdr:row>45</xdr:row>
      <xdr:rowOff>266700</xdr:rowOff>
    </xdr:to>
    <xdr:sp macro="" textlink="">
      <xdr:nvSpPr>
        <xdr:cNvPr id="207883" name="Option Button 11" hidden="1">
          <a:extLst>
            <a:ext uri="{63B3BB69-23CF-44E3-9099-C40C66FF867C}">
              <a14:compatExt xmlns:a14="http://schemas.microsoft.com/office/drawing/2010/main" spid="_x0000_s207883"/>
            </a:ext>
            <a:ext uri="{FF2B5EF4-FFF2-40B4-BE49-F238E27FC236}">
              <a16:creationId xmlns:a16="http://schemas.microsoft.com/office/drawing/2014/main" id="{00000000-0008-0000-1600-00000B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76200</xdr:colOff>
      <xdr:row>17</xdr:row>
      <xdr:rowOff>76200</xdr:rowOff>
    </xdr:from>
    <xdr:to>
      <xdr:col>24</xdr:col>
      <xdr:colOff>144780</xdr:colOff>
      <xdr:row>18</xdr:row>
      <xdr:rowOff>114300</xdr:rowOff>
    </xdr:to>
    <xdr:sp macro="" textlink="">
      <xdr:nvSpPr>
        <xdr:cNvPr id="207884" name="Option Button 12" hidden="1">
          <a:extLst>
            <a:ext uri="{63B3BB69-23CF-44E3-9099-C40C66FF867C}">
              <a14:compatExt xmlns:a14="http://schemas.microsoft.com/office/drawing/2010/main" spid="_x0000_s207884"/>
            </a:ext>
            <a:ext uri="{FF2B5EF4-FFF2-40B4-BE49-F238E27FC236}">
              <a16:creationId xmlns:a16="http://schemas.microsoft.com/office/drawing/2014/main" id="{00000000-0008-0000-1600-00000C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23</xdr:col>
      <xdr:colOff>60960</xdr:colOff>
      <xdr:row>32</xdr:row>
      <xdr:rowOff>198120</xdr:rowOff>
    </xdr:from>
    <xdr:to>
      <xdr:col>24</xdr:col>
      <xdr:colOff>137160</xdr:colOff>
      <xdr:row>32</xdr:row>
      <xdr:rowOff>419100</xdr:rowOff>
    </xdr:to>
    <xdr:sp macro="" textlink="">
      <xdr:nvSpPr>
        <xdr:cNvPr id="207885" name="Option Button 13" hidden="1">
          <a:extLst>
            <a:ext uri="{63B3BB69-23CF-44E3-9099-C40C66FF867C}">
              <a14:compatExt xmlns:a14="http://schemas.microsoft.com/office/drawing/2010/main" spid="_x0000_s207885"/>
            </a:ext>
            <a:ext uri="{FF2B5EF4-FFF2-40B4-BE49-F238E27FC236}">
              <a16:creationId xmlns:a16="http://schemas.microsoft.com/office/drawing/2014/main" id="{00000000-0008-0000-1600-00000D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23</xdr:col>
      <xdr:colOff>60960</xdr:colOff>
      <xdr:row>45</xdr:row>
      <xdr:rowOff>7620</xdr:rowOff>
    </xdr:from>
    <xdr:to>
      <xdr:col>24</xdr:col>
      <xdr:colOff>137160</xdr:colOff>
      <xdr:row>45</xdr:row>
      <xdr:rowOff>220980</xdr:rowOff>
    </xdr:to>
    <xdr:sp macro="" textlink="">
      <xdr:nvSpPr>
        <xdr:cNvPr id="207886" name="Option Button 14" hidden="1">
          <a:extLst>
            <a:ext uri="{63B3BB69-23CF-44E3-9099-C40C66FF867C}">
              <a14:compatExt xmlns:a14="http://schemas.microsoft.com/office/drawing/2010/main" spid="_x0000_s207886"/>
            </a:ext>
            <a:ext uri="{FF2B5EF4-FFF2-40B4-BE49-F238E27FC236}">
              <a16:creationId xmlns:a16="http://schemas.microsoft.com/office/drawing/2014/main" id="{00000000-0008-0000-1600-00000E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xmlns:a14="http://schemas.microsoft.com/office/drawing/2010/main" spid="_x0000_s207887"/>
            </a:ext>
            <a:ext uri="{FF2B5EF4-FFF2-40B4-BE49-F238E27FC236}">
              <a16:creationId xmlns:a16="http://schemas.microsoft.com/office/drawing/2014/main" id="{00000000-0008-0000-1600-00000F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xmlns:a14="http://schemas.microsoft.com/office/drawing/2010/main" spid="_x0000_s207888"/>
            </a:ext>
            <a:ext uri="{FF2B5EF4-FFF2-40B4-BE49-F238E27FC236}">
              <a16:creationId xmlns:a16="http://schemas.microsoft.com/office/drawing/2014/main" id="{00000000-0008-0000-1600-000010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24</xdr:col>
      <xdr:colOff>312420</xdr:colOff>
      <xdr:row>19</xdr:row>
      <xdr:rowOff>0</xdr:rowOff>
    </xdr:to>
    <xdr:sp macro="" textlink="">
      <xdr:nvSpPr>
        <xdr:cNvPr id="207889" name="Group Box 17" hidden="1">
          <a:extLst>
            <a:ext uri="{63B3BB69-23CF-44E3-9099-C40C66FF867C}">
              <a14:compatExt xmlns:a14="http://schemas.microsoft.com/office/drawing/2010/main" spid="_x0000_s207889"/>
            </a:ext>
            <a:ext uri="{FF2B5EF4-FFF2-40B4-BE49-F238E27FC236}">
              <a16:creationId xmlns:a16="http://schemas.microsoft.com/office/drawing/2014/main" id="{00000000-0008-0000-1600-000011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32</xdr:row>
      <xdr:rowOff>0</xdr:rowOff>
    </xdr:from>
    <xdr:to>
      <xdr:col>25</xdr:col>
      <xdr:colOff>0</xdr:colOff>
      <xdr:row>33</xdr:row>
      <xdr:rowOff>7620</xdr:rowOff>
    </xdr:to>
    <xdr:sp macro="" textlink="">
      <xdr:nvSpPr>
        <xdr:cNvPr id="207890" name="Group Box 18" hidden="1">
          <a:extLst>
            <a:ext uri="{63B3BB69-23CF-44E3-9099-C40C66FF867C}">
              <a14:compatExt xmlns:a14="http://schemas.microsoft.com/office/drawing/2010/main" spid="_x0000_s207890"/>
            </a:ext>
            <a:ext uri="{FF2B5EF4-FFF2-40B4-BE49-F238E27FC236}">
              <a16:creationId xmlns:a16="http://schemas.microsoft.com/office/drawing/2014/main" id="{00000000-0008-0000-1600-000012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xmlns:a14="http://schemas.microsoft.com/office/drawing/2010/main" spid="_x0000_s207891"/>
            </a:ext>
            <a:ext uri="{FF2B5EF4-FFF2-40B4-BE49-F238E27FC236}">
              <a16:creationId xmlns:a16="http://schemas.microsoft.com/office/drawing/2014/main" id="{00000000-0008-0000-1600-000013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10</xdr:row>
      <xdr:rowOff>68580</xdr:rowOff>
    </xdr:from>
    <xdr:to>
      <xdr:col>22</xdr:col>
      <xdr:colOff>213360</xdr:colOff>
      <xdr:row>11</xdr:row>
      <xdr:rowOff>114300</xdr:rowOff>
    </xdr:to>
    <xdr:sp macro="" textlink="">
      <xdr:nvSpPr>
        <xdr:cNvPr id="207892" name="Option Button 20" hidden="1">
          <a:extLst>
            <a:ext uri="{63B3BB69-23CF-44E3-9099-C40C66FF867C}">
              <a14:compatExt xmlns:a14="http://schemas.microsoft.com/office/drawing/2010/main" spid="_x0000_s207892"/>
            </a:ext>
            <a:ext uri="{FF2B5EF4-FFF2-40B4-BE49-F238E27FC236}">
              <a16:creationId xmlns:a16="http://schemas.microsoft.com/office/drawing/2014/main" id="{00000000-0008-0000-1600-000014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10</xdr:row>
      <xdr:rowOff>68580</xdr:rowOff>
    </xdr:from>
    <xdr:to>
      <xdr:col>24</xdr:col>
      <xdr:colOff>60960</xdr:colOff>
      <xdr:row>11</xdr:row>
      <xdr:rowOff>114300</xdr:rowOff>
    </xdr:to>
    <xdr:sp macro="" textlink="">
      <xdr:nvSpPr>
        <xdr:cNvPr id="207893" name="Option Button 21" hidden="1">
          <a:extLst>
            <a:ext uri="{63B3BB69-23CF-44E3-9099-C40C66FF867C}">
              <a14:compatExt xmlns:a14="http://schemas.microsoft.com/office/drawing/2010/main" spid="_x0000_s207893"/>
            </a:ext>
            <a:ext uri="{FF2B5EF4-FFF2-40B4-BE49-F238E27FC236}">
              <a16:creationId xmlns:a16="http://schemas.microsoft.com/office/drawing/2014/main" id="{00000000-0008-0000-1600-000015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14</xdr:row>
      <xdr:rowOff>76200</xdr:rowOff>
    </xdr:from>
    <xdr:to>
      <xdr:col>22</xdr:col>
      <xdr:colOff>236220</xdr:colOff>
      <xdr:row>15</xdr:row>
      <xdr:rowOff>220980</xdr:rowOff>
    </xdr:to>
    <xdr:sp macro="" textlink="">
      <xdr:nvSpPr>
        <xdr:cNvPr id="207894" name="Option Button 22" hidden="1">
          <a:extLst>
            <a:ext uri="{63B3BB69-23CF-44E3-9099-C40C66FF867C}">
              <a14:compatExt xmlns:a14="http://schemas.microsoft.com/office/drawing/2010/main" spid="_x0000_s207894"/>
            </a:ext>
            <a:ext uri="{FF2B5EF4-FFF2-40B4-BE49-F238E27FC236}">
              <a16:creationId xmlns:a16="http://schemas.microsoft.com/office/drawing/2014/main" id="{00000000-0008-0000-1600-000016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14</xdr:row>
      <xdr:rowOff>68580</xdr:rowOff>
    </xdr:from>
    <xdr:to>
      <xdr:col>24</xdr:col>
      <xdr:colOff>137160</xdr:colOff>
      <xdr:row>15</xdr:row>
      <xdr:rowOff>220980</xdr:rowOff>
    </xdr:to>
    <xdr:sp macro="" textlink="">
      <xdr:nvSpPr>
        <xdr:cNvPr id="207895" name="Option Button 23" hidden="1">
          <a:extLst>
            <a:ext uri="{63B3BB69-23CF-44E3-9099-C40C66FF867C}">
              <a14:compatExt xmlns:a14="http://schemas.microsoft.com/office/drawing/2010/main" spid="_x0000_s207895"/>
            </a:ext>
            <a:ext uri="{FF2B5EF4-FFF2-40B4-BE49-F238E27FC236}">
              <a16:creationId xmlns:a16="http://schemas.microsoft.com/office/drawing/2014/main" id="{00000000-0008-0000-1600-000017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137160</xdr:colOff>
      <xdr:row>19</xdr:row>
      <xdr:rowOff>76200</xdr:rowOff>
    </xdr:from>
    <xdr:to>
      <xdr:col>23</xdr:col>
      <xdr:colOff>0</xdr:colOff>
      <xdr:row>19</xdr:row>
      <xdr:rowOff>297180</xdr:rowOff>
    </xdr:to>
    <xdr:sp macro="" textlink="">
      <xdr:nvSpPr>
        <xdr:cNvPr id="207896" name="Option Button 24" hidden="1">
          <a:extLst>
            <a:ext uri="{63B3BB69-23CF-44E3-9099-C40C66FF867C}">
              <a14:compatExt xmlns:a14="http://schemas.microsoft.com/office/drawing/2010/main" spid="_x0000_s207896"/>
            </a:ext>
            <a:ext uri="{FF2B5EF4-FFF2-40B4-BE49-F238E27FC236}">
              <a16:creationId xmlns:a16="http://schemas.microsoft.com/office/drawing/2014/main" id="{00000000-0008-0000-1600-000018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19</xdr:row>
      <xdr:rowOff>76200</xdr:rowOff>
    </xdr:from>
    <xdr:to>
      <xdr:col>24</xdr:col>
      <xdr:colOff>213360</xdr:colOff>
      <xdr:row>19</xdr:row>
      <xdr:rowOff>297180</xdr:rowOff>
    </xdr:to>
    <xdr:sp macro="" textlink="">
      <xdr:nvSpPr>
        <xdr:cNvPr id="207897" name="Option Button 25" hidden="1">
          <a:extLst>
            <a:ext uri="{63B3BB69-23CF-44E3-9099-C40C66FF867C}">
              <a14:compatExt xmlns:a14="http://schemas.microsoft.com/office/drawing/2010/main" spid="_x0000_s207897"/>
            </a:ext>
            <a:ext uri="{FF2B5EF4-FFF2-40B4-BE49-F238E27FC236}">
              <a16:creationId xmlns:a16="http://schemas.microsoft.com/office/drawing/2014/main" id="{00000000-0008-0000-1600-0000192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xmlns:a14="http://schemas.microsoft.com/office/drawing/2010/main" spid="_x0000_s207898"/>
            </a:ext>
            <a:ext uri="{FF2B5EF4-FFF2-40B4-BE49-F238E27FC236}">
              <a16:creationId xmlns:a16="http://schemas.microsoft.com/office/drawing/2014/main" id="{00000000-0008-0000-1600-00001A2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5</xdr:row>
          <xdr:rowOff>31750</xdr:rowOff>
        </xdr:from>
        <xdr:to>
          <xdr:col>22</xdr:col>
          <xdr:colOff>222250</xdr:colOff>
          <xdr:row>6</xdr:row>
          <xdr:rowOff>177800</xdr:rowOff>
        </xdr:to>
        <xdr:sp macro="" textlink="">
          <xdr:nvSpPr>
            <xdr:cNvPr id="2" name="Option Button 1" hidden="1">
              <a:extLst>
                <a:ext uri="{63B3BB69-23CF-44E3-9099-C40C66FF867C}">
                  <a14:compatExt spid="_x0000_s207873"/>
                </a:ext>
                <a:ext uri="{FF2B5EF4-FFF2-40B4-BE49-F238E27FC236}">
                  <a16:creationId xmlns:a16="http://schemas.microsoft.com/office/drawing/2014/main" id="{00000000-0008-0000-16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xdr:row>
          <xdr:rowOff>101600</xdr:rowOff>
        </xdr:from>
        <xdr:to>
          <xdr:col>24</xdr:col>
          <xdr:colOff>146050</xdr:colOff>
          <xdr:row>6</xdr:row>
          <xdr:rowOff>114300</xdr:rowOff>
        </xdr:to>
        <xdr:sp macro="" textlink="">
          <xdr:nvSpPr>
            <xdr:cNvPr id="3" name="Option Button 2" hidden="1">
              <a:extLst>
                <a:ext uri="{63B3BB69-23CF-44E3-9099-C40C66FF867C}">
                  <a14:compatExt spid="_x0000_s207874"/>
                </a:ext>
                <a:ext uri="{FF2B5EF4-FFF2-40B4-BE49-F238E27FC236}">
                  <a16:creationId xmlns:a16="http://schemas.microsoft.com/office/drawing/2014/main" id="{00000000-0008-0000-16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260350</xdr:colOff>
          <xdr:row>9</xdr:row>
          <xdr:rowOff>146050</xdr:rowOff>
        </xdr:to>
        <xdr:sp macro="" textlink="">
          <xdr:nvSpPr>
            <xdr:cNvPr id="4" name="Option Button 3" hidden="1">
              <a:extLst>
                <a:ext uri="{63B3BB69-23CF-44E3-9099-C40C66FF867C}">
                  <a14:compatExt spid="_x0000_s207875"/>
                </a:ext>
                <a:ext uri="{FF2B5EF4-FFF2-40B4-BE49-F238E27FC236}">
                  <a16:creationId xmlns:a16="http://schemas.microsoft.com/office/drawing/2014/main" id="{00000000-0008-0000-16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5" name="Group Box 4" hidden="1">
              <a:extLst>
                <a:ext uri="{63B3BB69-23CF-44E3-9099-C40C66FF867C}">
                  <a14:compatExt spid="_x0000_s207876"/>
                </a:ext>
                <a:ext uri="{FF2B5EF4-FFF2-40B4-BE49-F238E27FC236}">
                  <a16:creationId xmlns:a16="http://schemas.microsoft.com/office/drawing/2014/main" id="{00000000-0008-0000-1600-000005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374650</xdr:rowOff>
        </xdr:to>
        <xdr:sp macro="" textlink="">
          <xdr:nvSpPr>
            <xdr:cNvPr id="6" name="Group Box 5" hidden="1">
              <a:extLst>
                <a:ext uri="{63B3BB69-23CF-44E3-9099-C40C66FF867C}">
                  <a14:compatExt spid="_x0000_s207877"/>
                </a:ext>
                <a:ext uri="{FF2B5EF4-FFF2-40B4-BE49-F238E27FC236}">
                  <a16:creationId xmlns:a16="http://schemas.microsoft.com/office/drawing/2014/main" id="{00000000-0008-0000-1600-000006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8</xdr:row>
          <xdr:rowOff>107950</xdr:rowOff>
        </xdr:from>
        <xdr:to>
          <xdr:col>24</xdr:col>
          <xdr:colOff>146050</xdr:colOff>
          <xdr:row>9</xdr:row>
          <xdr:rowOff>152400</xdr:rowOff>
        </xdr:to>
        <xdr:sp macro="" textlink="">
          <xdr:nvSpPr>
            <xdr:cNvPr id="7" name="Option Button 6" hidden="1">
              <a:extLst>
                <a:ext uri="{63B3BB69-23CF-44E3-9099-C40C66FF867C}">
                  <a14:compatExt spid="_x0000_s207878"/>
                </a:ext>
                <a:ext uri="{FF2B5EF4-FFF2-40B4-BE49-F238E27FC236}">
                  <a16:creationId xmlns:a16="http://schemas.microsoft.com/office/drawing/2014/main" id="{00000000-0008-0000-16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25400</xdr:rowOff>
        </xdr:from>
        <xdr:to>
          <xdr:col>22</xdr:col>
          <xdr:colOff>184150</xdr:colOff>
          <xdr:row>13</xdr:row>
          <xdr:rowOff>222250</xdr:rowOff>
        </xdr:to>
        <xdr:sp macro="" textlink="">
          <xdr:nvSpPr>
            <xdr:cNvPr id="8" name="Option Button 7" hidden="1">
              <a:extLst>
                <a:ext uri="{63B3BB69-23CF-44E3-9099-C40C66FF867C}">
                  <a14:compatExt spid="_x0000_s207879"/>
                </a:ext>
                <a:ext uri="{FF2B5EF4-FFF2-40B4-BE49-F238E27FC236}">
                  <a16:creationId xmlns:a16="http://schemas.microsoft.com/office/drawing/2014/main" id="{00000000-0008-0000-16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114300</xdr:colOff>
          <xdr:row>13</xdr:row>
          <xdr:rowOff>254000</xdr:rowOff>
        </xdr:to>
        <xdr:sp macro="" textlink="">
          <xdr:nvSpPr>
            <xdr:cNvPr id="9" name="Option Button 8" hidden="1">
              <a:extLst>
                <a:ext uri="{63B3BB69-23CF-44E3-9099-C40C66FF867C}">
                  <a14:compatExt spid="_x0000_s207880"/>
                </a:ext>
                <a:ext uri="{FF2B5EF4-FFF2-40B4-BE49-F238E27FC236}">
                  <a16:creationId xmlns:a16="http://schemas.microsoft.com/office/drawing/2014/main" id="{00000000-0008-0000-16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139700</xdr:colOff>
          <xdr:row>17</xdr:row>
          <xdr:rowOff>63500</xdr:rowOff>
        </xdr:from>
        <xdr:to>
          <xdr:col>22</xdr:col>
          <xdr:colOff>184150</xdr:colOff>
          <xdr:row>18</xdr:row>
          <xdr:rowOff>146050</xdr:rowOff>
        </xdr:to>
        <xdr:sp macro="" textlink="">
          <xdr:nvSpPr>
            <xdr:cNvPr id="10" name="Option Button 9" hidden="1">
              <a:extLst>
                <a:ext uri="{63B3BB69-23CF-44E3-9099-C40C66FF867C}">
                  <a14:compatExt spid="_x0000_s207881"/>
                </a:ext>
                <a:ext uri="{FF2B5EF4-FFF2-40B4-BE49-F238E27FC236}">
                  <a16:creationId xmlns:a16="http://schemas.microsoft.com/office/drawing/2014/main" id="{00000000-0008-0000-16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184150</xdr:rowOff>
        </xdr:from>
        <xdr:to>
          <xdr:col>22</xdr:col>
          <xdr:colOff>260350</xdr:colOff>
          <xdr:row>32</xdr:row>
          <xdr:rowOff>450850</xdr:rowOff>
        </xdr:to>
        <xdr:sp macro="" textlink="">
          <xdr:nvSpPr>
            <xdr:cNvPr id="11" name="Option Button 10" hidden="1">
              <a:extLst>
                <a:ext uri="{63B3BB69-23CF-44E3-9099-C40C66FF867C}">
                  <a14:compatExt spid="_x0000_s207882"/>
                </a:ext>
                <a:ext uri="{FF2B5EF4-FFF2-40B4-BE49-F238E27FC236}">
                  <a16:creationId xmlns:a16="http://schemas.microsoft.com/office/drawing/2014/main" id="{00000000-0008-0000-16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44</xdr:row>
          <xdr:rowOff>152400</xdr:rowOff>
        </xdr:from>
        <xdr:to>
          <xdr:col>22</xdr:col>
          <xdr:colOff>254000</xdr:colOff>
          <xdr:row>45</xdr:row>
          <xdr:rowOff>266700</xdr:rowOff>
        </xdr:to>
        <xdr:sp macro="" textlink="">
          <xdr:nvSpPr>
            <xdr:cNvPr id="12" name="Option Button 11" hidden="1">
              <a:extLst>
                <a:ext uri="{63B3BB69-23CF-44E3-9099-C40C66FF867C}">
                  <a14:compatExt spid="_x0000_s207883"/>
                </a:ext>
                <a:ext uri="{FF2B5EF4-FFF2-40B4-BE49-F238E27FC236}">
                  <a16:creationId xmlns:a16="http://schemas.microsoft.com/office/drawing/2014/main" id="{00000000-0008-0000-16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146050</xdr:colOff>
          <xdr:row>18</xdr:row>
          <xdr:rowOff>114300</xdr:rowOff>
        </xdr:to>
        <xdr:sp macro="" textlink="">
          <xdr:nvSpPr>
            <xdr:cNvPr id="13" name="Option Button 12" hidden="1">
              <a:extLst>
                <a:ext uri="{63B3BB69-23CF-44E3-9099-C40C66FF867C}">
                  <a14:compatExt spid="_x0000_s207884"/>
                </a:ext>
                <a:ext uri="{FF2B5EF4-FFF2-40B4-BE49-F238E27FC236}">
                  <a16:creationId xmlns:a16="http://schemas.microsoft.com/office/drawing/2014/main" id="{00000000-0008-0000-16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32</xdr:row>
          <xdr:rowOff>215900</xdr:rowOff>
        </xdr:from>
        <xdr:to>
          <xdr:col>24</xdr:col>
          <xdr:colOff>146050</xdr:colOff>
          <xdr:row>32</xdr:row>
          <xdr:rowOff>419100</xdr:rowOff>
        </xdr:to>
        <xdr:sp macro="" textlink="">
          <xdr:nvSpPr>
            <xdr:cNvPr id="14" name="Option Button 13" hidden="1">
              <a:extLst>
                <a:ext uri="{63B3BB69-23CF-44E3-9099-C40C66FF867C}">
                  <a14:compatExt spid="_x0000_s207885"/>
                </a:ext>
                <a:ext uri="{FF2B5EF4-FFF2-40B4-BE49-F238E27FC236}">
                  <a16:creationId xmlns:a16="http://schemas.microsoft.com/office/drawing/2014/main" id="{00000000-0008-0000-16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45</xdr:row>
          <xdr:rowOff>25400</xdr:rowOff>
        </xdr:from>
        <xdr:to>
          <xdr:col>24</xdr:col>
          <xdr:colOff>146050</xdr:colOff>
          <xdr:row>45</xdr:row>
          <xdr:rowOff>222250</xdr:rowOff>
        </xdr:to>
        <xdr:sp macro="" textlink="">
          <xdr:nvSpPr>
            <xdr:cNvPr id="15" name="Option Button 14" hidden="1">
              <a:extLst>
                <a:ext uri="{63B3BB69-23CF-44E3-9099-C40C66FF867C}">
                  <a14:compatExt spid="_x0000_s207886"/>
                </a:ext>
                <a:ext uri="{FF2B5EF4-FFF2-40B4-BE49-F238E27FC236}">
                  <a16:creationId xmlns:a16="http://schemas.microsoft.com/office/drawing/2014/main" id="{00000000-0008-0000-16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16" name="Group Box 15" hidden="1">
              <a:extLst>
                <a:ext uri="{63B3BB69-23CF-44E3-9099-C40C66FF867C}">
                  <a14:compatExt spid="_x0000_s207887"/>
                </a:ext>
                <a:ext uri="{FF2B5EF4-FFF2-40B4-BE49-F238E27FC236}">
                  <a16:creationId xmlns:a16="http://schemas.microsoft.com/office/drawing/2014/main" id="{00000000-0008-0000-1600-000010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17" name="Group Box 16" hidden="1">
              <a:extLst>
                <a:ext uri="{63B3BB69-23CF-44E3-9099-C40C66FF867C}">
                  <a14:compatExt spid="_x0000_s207888"/>
                </a:ext>
                <a:ext uri="{FF2B5EF4-FFF2-40B4-BE49-F238E27FC236}">
                  <a16:creationId xmlns:a16="http://schemas.microsoft.com/office/drawing/2014/main" id="{00000000-0008-0000-1600-000011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330200</xdr:colOff>
          <xdr:row>19</xdr:row>
          <xdr:rowOff>0</xdr:rowOff>
        </xdr:to>
        <xdr:sp macro="" textlink="">
          <xdr:nvSpPr>
            <xdr:cNvPr id="18" name="Group Box 17" hidden="1">
              <a:extLst>
                <a:ext uri="{63B3BB69-23CF-44E3-9099-C40C66FF867C}">
                  <a14:compatExt spid="_x0000_s207889"/>
                </a:ext>
                <a:ext uri="{FF2B5EF4-FFF2-40B4-BE49-F238E27FC236}">
                  <a16:creationId xmlns:a16="http://schemas.microsoft.com/office/drawing/2014/main" id="{00000000-0008-0000-1600-00001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25400</xdr:rowOff>
        </xdr:to>
        <xdr:sp macro="" textlink="">
          <xdr:nvSpPr>
            <xdr:cNvPr id="19" name="Group Box 18" hidden="1">
              <a:extLst>
                <a:ext uri="{63B3BB69-23CF-44E3-9099-C40C66FF867C}">
                  <a14:compatExt spid="_x0000_s207890"/>
                </a:ext>
                <a:ext uri="{FF2B5EF4-FFF2-40B4-BE49-F238E27FC236}">
                  <a16:creationId xmlns:a16="http://schemas.microsoft.com/office/drawing/2014/main" id="{00000000-0008-0000-1600-000013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 name="Group Box 19" hidden="1">
              <a:extLst>
                <a:ext uri="{63B3BB69-23CF-44E3-9099-C40C66FF867C}">
                  <a14:compatExt spid="_x0000_s207891"/>
                </a:ext>
                <a:ext uri="{FF2B5EF4-FFF2-40B4-BE49-F238E27FC236}">
                  <a16:creationId xmlns:a16="http://schemas.microsoft.com/office/drawing/2014/main" id="{00000000-0008-0000-16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69850</xdr:rowOff>
        </xdr:from>
        <xdr:to>
          <xdr:col>22</xdr:col>
          <xdr:colOff>222250</xdr:colOff>
          <xdr:row>11</xdr:row>
          <xdr:rowOff>114300</xdr:rowOff>
        </xdr:to>
        <xdr:sp macro="" textlink="">
          <xdr:nvSpPr>
            <xdr:cNvPr id="21" name="Option Button 20" hidden="1">
              <a:extLst>
                <a:ext uri="{63B3BB69-23CF-44E3-9099-C40C66FF867C}">
                  <a14:compatExt spid="_x0000_s207892"/>
                </a:ext>
                <a:ext uri="{FF2B5EF4-FFF2-40B4-BE49-F238E27FC236}">
                  <a16:creationId xmlns:a16="http://schemas.microsoft.com/office/drawing/2014/main" id="{00000000-0008-0000-16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69850</xdr:rowOff>
        </xdr:from>
        <xdr:to>
          <xdr:col>24</xdr:col>
          <xdr:colOff>69850</xdr:colOff>
          <xdr:row>11</xdr:row>
          <xdr:rowOff>114300</xdr:rowOff>
        </xdr:to>
        <xdr:sp macro="" textlink="">
          <xdr:nvSpPr>
            <xdr:cNvPr id="22" name="Option Button 21" hidden="1">
              <a:extLst>
                <a:ext uri="{63B3BB69-23CF-44E3-9099-C40C66FF867C}">
                  <a14:compatExt spid="_x0000_s207893"/>
                </a:ext>
                <a:ext uri="{FF2B5EF4-FFF2-40B4-BE49-F238E27FC236}">
                  <a16:creationId xmlns:a16="http://schemas.microsoft.com/office/drawing/2014/main" id="{00000000-0008-0000-16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254000</xdr:colOff>
          <xdr:row>15</xdr:row>
          <xdr:rowOff>222250</xdr:rowOff>
        </xdr:to>
        <xdr:sp macro="" textlink="">
          <xdr:nvSpPr>
            <xdr:cNvPr id="23" name="Option Button 22" hidden="1">
              <a:extLst>
                <a:ext uri="{63B3BB69-23CF-44E3-9099-C40C66FF867C}">
                  <a14:compatExt spid="_x0000_s207894"/>
                </a:ext>
                <a:ext uri="{FF2B5EF4-FFF2-40B4-BE49-F238E27FC236}">
                  <a16:creationId xmlns:a16="http://schemas.microsoft.com/office/drawing/2014/main" id="{00000000-0008-0000-16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146050</xdr:colOff>
          <xdr:row>15</xdr:row>
          <xdr:rowOff>222250</xdr:rowOff>
        </xdr:to>
        <xdr:sp macro="" textlink="">
          <xdr:nvSpPr>
            <xdr:cNvPr id="24" name="Option Button 23" hidden="1">
              <a:extLst>
                <a:ext uri="{63B3BB69-23CF-44E3-9099-C40C66FF867C}">
                  <a14:compatExt spid="_x0000_s207895"/>
                </a:ext>
                <a:ext uri="{FF2B5EF4-FFF2-40B4-BE49-F238E27FC236}">
                  <a16:creationId xmlns:a16="http://schemas.microsoft.com/office/drawing/2014/main" id="{00000000-0008-0000-16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19</xdr:row>
          <xdr:rowOff>76200</xdr:rowOff>
        </xdr:from>
        <xdr:to>
          <xdr:col>23</xdr:col>
          <xdr:colOff>0</xdr:colOff>
          <xdr:row>19</xdr:row>
          <xdr:rowOff>298450</xdr:rowOff>
        </xdr:to>
        <xdr:sp macro="" textlink="">
          <xdr:nvSpPr>
            <xdr:cNvPr id="25" name="Option Button 24" hidden="1">
              <a:extLst>
                <a:ext uri="{63B3BB69-23CF-44E3-9099-C40C66FF867C}">
                  <a14:compatExt spid="_x0000_s207896"/>
                </a:ext>
                <a:ext uri="{FF2B5EF4-FFF2-40B4-BE49-F238E27FC236}">
                  <a16:creationId xmlns:a16="http://schemas.microsoft.com/office/drawing/2014/main" id="{00000000-0008-0000-16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19</xdr:row>
          <xdr:rowOff>76200</xdr:rowOff>
        </xdr:from>
        <xdr:to>
          <xdr:col>24</xdr:col>
          <xdr:colOff>222250</xdr:colOff>
          <xdr:row>19</xdr:row>
          <xdr:rowOff>298450</xdr:rowOff>
        </xdr:to>
        <xdr:sp macro="" textlink="">
          <xdr:nvSpPr>
            <xdr:cNvPr id="26" name="Option Button 25" hidden="1">
              <a:extLst>
                <a:ext uri="{63B3BB69-23CF-44E3-9099-C40C66FF867C}">
                  <a14:compatExt spid="_x0000_s207897"/>
                </a:ext>
                <a:ext uri="{FF2B5EF4-FFF2-40B4-BE49-F238E27FC236}">
                  <a16:creationId xmlns:a16="http://schemas.microsoft.com/office/drawing/2014/main" id="{00000000-0008-0000-16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7" name="Group Box 26" hidden="1">
              <a:extLst>
                <a:ext uri="{63B3BB69-23CF-44E3-9099-C40C66FF867C}">
                  <a14:compatExt spid="_x0000_s207898"/>
                </a:ext>
                <a:ext uri="{FF2B5EF4-FFF2-40B4-BE49-F238E27FC236}">
                  <a16:creationId xmlns:a16="http://schemas.microsoft.com/office/drawing/2014/main" id="{00000000-0008-0000-1600-00001B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12</xdr:col>
      <xdr:colOff>0</xdr:colOff>
      <xdr:row>34</xdr:row>
      <xdr:rowOff>0</xdr:rowOff>
    </xdr:from>
    <xdr:to>
      <xdr:col>12</xdr:col>
      <xdr:colOff>0</xdr:colOff>
      <xdr:row>34</xdr:row>
      <xdr:rowOff>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76</xdr:row>
      <xdr:rowOff>152400</xdr:rowOff>
    </xdr:from>
    <xdr:to>
      <xdr:col>26</xdr:col>
      <xdr:colOff>7620</xdr:colOff>
      <xdr:row>102</xdr:row>
      <xdr:rowOff>45720</xdr:rowOff>
    </xdr:to>
    <xdr:grpSp>
      <xdr:nvGrpSpPr>
        <xdr:cNvPr id="3" name="グループ化 2">
          <a:extLst>
            <a:ext uri="{FF2B5EF4-FFF2-40B4-BE49-F238E27FC236}">
              <a16:creationId xmlns:a16="http://schemas.microsoft.com/office/drawing/2014/main" id="{00000000-0008-0000-1700-000003000000}"/>
            </a:ext>
          </a:extLst>
        </xdr:cNvPr>
        <xdr:cNvGrpSpPr>
          <a:grpSpLocks/>
        </xdr:cNvGrpSpPr>
      </xdr:nvGrpSpPr>
      <xdr:grpSpPr bwMode="auto">
        <a:xfrm>
          <a:off x="469900" y="18025533"/>
          <a:ext cx="8047567" cy="4295987"/>
          <a:chOff x="342900" y="17437100"/>
          <a:chExt cx="8839200" cy="4521200"/>
        </a:xfrm>
      </xdr:grpSpPr>
      <xdr:sp macro="" textlink="">
        <xdr:nvSpPr>
          <xdr:cNvPr id="4" name="正方形/長方形 3">
            <a:extLst>
              <a:ext uri="{FF2B5EF4-FFF2-40B4-BE49-F238E27FC236}">
                <a16:creationId xmlns:a16="http://schemas.microsoft.com/office/drawing/2014/main" id="{00000000-0008-0000-1700-000004000000}"/>
              </a:ext>
            </a:extLst>
          </xdr:cNvPr>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a:extLst>
              <a:ext uri="{FF2B5EF4-FFF2-40B4-BE49-F238E27FC236}">
                <a16:creationId xmlns:a16="http://schemas.microsoft.com/office/drawing/2014/main" id="{00000000-0008-0000-1700-000005000000}"/>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220980</xdr:colOff>
      <xdr:row>7</xdr:row>
      <xdr:rowOff>30480</xdr:rowOff>
    </xdr:to>
    <xdr:sp macro="" textlink="">
      <xdr:nvSpPr>
        <xdr:cNvPr id="224257" name="Option Button 1" hidden="1">
          <a:extLst>
            <a:ext uri="{63B3BB69-23CF-44E3-9099-C40C66FF867C}">
              <a14:compatExt xmlns:a14="http://schemas.microsoft.com/office/drawing/2010/main" spid="_x0000_s224257"/>
            </a:ext>
            <a:ext uri="{FF2B5EF4-FFF2-40B4-BE49-F238E27FC236}">
              <a16:creationId xmlns:a16="http://schemas.microsoft.com/office/drawing/2014/main" id="{00000000-0008-0000-1700-000001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182880</xdr:colOff>
      <xdr:row>6</xdr:row>
      <xdr:rowOff>297180</xdr:rowOff>
    </xdr:to>
    <xdr:sp macro="" textlink="">
      <xdr:nvSpPr>
        <xdr:cNvPr id="224258" name="Option Button 2" hidden="1">
          <a:extLst>
            <a:ext uri="{63B3BB69-23CF-44E3-9099-C40C66FF867C}">
              <a14:compatExt xmlns:a14="http://schemas.microsoft.com/office/drawing/2010/main" spid="_x0000_s224258"/>
            </a:ext>
            <a:ext uri="{FF2B5EF4-FFF2-40B4-BE49-F238E27FC236}">
              <a16:creationId xmlns:a16="http://schemas.microsoft.com/office/drawing/2014/main" id="{00000000-0008-0000-1700-000002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xmlns:a14="http://schemas.microsoft.com/office/drawing/2010/main" spid="_x0000_s224259"/>
            </a:ext>
            <a:ext uri="{FF2B5EF4-FFF2-40B4-BE49-F238E27FC236}">
              <a16:creationId xmlns:a16="http://schemas.microsoft.com/office/drawing/2014/main" id="{00000000-0008-0000-1700-000003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30480</xdr:colOff>
      <xdr:row>8</xdr:row>
      <xdr:rowOff>0</xdr:rowOff>
    </xdr:to>
    <xdr:sp macro="" textlink="">
      <xdr:nvSpPr>
        <xdr:cNvPr id="224260" name="Group Box 4" hidden="1">
          <a:extLst>
            <a:ext uri="{63B3BB69-23CF-44E3-9099-C40C66FF867C}">
              <a14:compatExt xmlns:a14="http://schemas.microsoft.com/office/drawing/2010/main" spid="_x0000_s224260"/>
            </a:ext>
            <a:ext uri="{FF2B5EF4-FFF2-40B4-BE49-F238E27FC236}">
              <a16:creationId xmlns:a16="http://schemas.microsoft.com/office/drawing/2014/main" id="{00000000-0008-0000-1700-000004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30480</xdr:colOff>
      <xdr:row>12</xdr:row>
      <xdr:rowOff>0</xdr:rowOff>
    </xdr:to>
    <xdr:sp macro="" textlink="">
      <xdr:nvSpPr>
        <xdr:cNvPr id="224261" name="Group Box 5" hidden="1">
          <a:extLst>
            <a:ext uri="{63B3BB69-23CF-44E3-9099-C40C66FF867C}">
              <a14:compatExt xmlns:a14="http://schemas.microsoft.com/office/drawing/2010/main" spid="_x0000_s224261"/>
            </a:ext>
            <a:ext uri="{FF2B5EF4-FFF2-40B4-BE49-F238E27FC236}">
              <a16:creationId xmlns:a16="http://schemas.microsoft.com/office/drawing/2014/main" id="{00000000-0008-0000-1700-000005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144780</xdr:colOff>
      <xdr:row>11</xdr:row>
      <xdr:rowOff>60960</xdr:rowOff>
    </xdr:to>
    <xdr:sp macro="" textlink="">
      <xdr:nvSpPr>
        <xdr:cNvPr id="224262" name="Option Button 6" hidden="1">
          <a:extLst>
            <a:ext uri="{63B3BB69-23CF-44E3-9099-C40C66FF867C}">
              <a14:compatExt xmlns:a14="http://schemas.microsoft.com/office/drawing/2010/main" spid="_x0000_s224262"/>
            </a:ext>
            <a:ext uri="{FF2B5EF4-FFF2-40B4-BE49-F238E27FC236}">
              <a16:creationId xmlns:a16="http://schemas.microsoft.com/office/drawing/2014/main" id="{00000000-0008-0000-1700-000006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17</xdr:row>
      <xdr:rowOff>7620</xdr:rowOff>
    </xdr:from>
    <xdr:to>
      <xdr:col>22</xdr:col>
      <xdr:colOff>190500</xdr:colOff>
      <xdr:row>17</xdr:row>
      <xdr:rowOff>220980</xdr:rowOff>
    </xdr:to>
    <xdr:sp macro="" textlink="">
      <xdr:nvSpPr>
        <xdr:cNvPr id="224263" name="Option Button 7" hidden="1">
          <a:extLst>
            <a:ext uri="{63B3BB69-23CF-44E3-9099-C40C66FF867C}">
              <a14:compatExt xmlns:a14="http://schemas.microsoft.com/office/drawing/2010/main" spid="_x0000_s224263"/>
            </a:ext>
            <a:ext uri="{FF2B5EF4-FFF2-40B4-BE49-F238E27FC236}">
              <a16:creationId xmlns:a16="http://schemas.microsoft.com/office/drawing/2014/main" id="{00000000-0008-0000-1700-000007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121920</xdr:colOff>
      <xdr:row>17</xdr:row>
      <xdr:rowOff>236220</xdr:rowOff>
    </xdr:to>
    <xdr:sp macro="" textlink="">
      <xdr:nvSpPr>
        <xdr:cNvPr id="224264" name="Option Button 8" hidden="1">
          <a:extLst>
            <a:ext uri="{63B3BB69-23CF-44E3-9099-C40C66FF867C}">
              <a14:compatExt xmlns:a14="http://schemas.microsoft.com/office/drawing/2010/main" spid="_x0000_s224264"/>
            </a:ext>
            <a:ext uri="{FF2B5EF4-FFF2-40B4-BE49-F238E27FC236}">
              <a16:creationId xmlns:a16="http://schemas.microsoft.com/office/drawing/2014/main" id="{00000000-0008-0000-1700-000008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21</xdr:row>
      <xdr:rowOff>45720</xdr:rowOff>
    </xdr:from>
    <xdr:to>
      <xdr:col>22</xdr:col>
      <xdr:colOff>182880</xdr:colOff>
      <xdr:row>22</xdr:row>
      <xdr:rowOff>144780</xdr:rowOff>
    </xdr:to>
    <xdr:sp macro="" textlink="">
      <xdr:nvSpPr>
        <xdr:cNvPr id="224265" name="Option Button 9" hidden="1">
          <a:extLst>
            <a:ext uri="{63B3BB69-23CF-44E3-9099-C40C66FF867C}">
              <a14:compatExt xmlns:a14="http://schemas.microsoft.com/office/drawing/2010/main" spid="_x0000_s224265"/>
            </a:ext>
            <a:ext uri="{FF2B5EF4-FFF2-40B4-BE49-F238E27FC236}">
              <a16:creationId xmlns:a16="http://schemas.microsoft.com/office/drawing/2014/main" id="{00000000-0008-0000-1700-000009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53</xdr:row>
      <xdr:rowOff>152400</xdr:rowOff>
    </xdr:from>
    <xdr:to>
      <xdr:col>22</xdr:col>
      <xdr:colOff>251460</xdr:colOff>
      <xdr:row>54</xdr:row>
      <xdr:rowOff>213360</xdr:rowOff>
    </xdr:to>
    <xdr:sp macro="" textlink="">
      <xdr:nvSpPr>
        <xdr:cNvPr id="224266" name="Option Button 10" hidden="1">
          <a:extLst>
            <a:ext uri="{63B3BB69-23CF-44E3-9099-C40C66FF867C}">
              <a14:compatExt xmlns:a14="http://schemas.microsoft.com/office/drawing/2010/main" spid="_x0000_s224266"/>
            </a:ext>
            <a:ext uri="{FF2B5EF4-FFF2-40B4-BE49-F238E27FC236}">
              <a16:creationId xmlns:a16="http://schemas.microsoft.com/office/drawing/2014/main" id="{00000000-0008-0000-1700-00000A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21</xdr:row>
      <xdr:rowOff>76200</xdr:rowOff>
    </xdr:from>
    <xdr:to>
      <xdr:col>24</xdr:col>
      <xdr:colOff>144780</xdr:colOff>
      <xdr:row>22</xdr:row>
      <xdr:rowOff>114300</xdr:rowOff>
    </xdr:to>
    <xdr:sp macro="" textlink="">
      <xdr:nvSpPr>
        <xdr:cNvPr id="224267" name="Option Button 11" hidden="1">
          <a:extLst>
            <a:ext uri="{63B3BB69-23CF-44E3-9099-C40C66FF867C}">
              <a14:compatExt xmlns:a14="http://schemas.microsoft.com/office/drawing/2010/main" spid="_x0000_s224267"/>
            </a:ext>
            <a:ext uri="{FF2B5EF4-FFF2-40B4-BE49-F238E27FC236}">
              <a16:creationId xmlns:a16="http://schemas.microsoft.com/office/drawing/2014/main" id="{00000000-0008-0000-1700-00000B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53</xdr:row>
      <xdr:rowOff>182880</xdr:rowOff>
    </xdr:from>
    <xdr:to>
      <xdr:col>24</xdr:col>
      <xdr:colOff>144780</xdr:colOff>
      <xdr:row>54</xdr:row>
      <xdr:rowOff>182880</xdr:rowOff>
    </xdr:to>
    <xdr:sp macro="" textlink="">
      <xdr:nvSpPr>
        <xdr:cNvPr id="224268" name="Option Button 12" hidden="1">
          <a:extLst>
            <a:ext uri="{63B3BB69-23CF-44E3-9099-C40C66FF867C}">
              <a14:compatExt xmlns:a14="http://schemas.microsoft.com/office/drawing/2010/main" spid="_x0000_s224268"/>
            </a:ext>
            <a:ext uri="{FF2B5EF4-FFF2-40B4-BE49-F238E27FC236}">
              <a16:creationId xmlns:a16="http://schemas.microsoft.com/office/drawing/2014/main" id="{00000000-0008-0000-1700-00000C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30480</xdr:colOff>
      <xdr:row>13</xdr:row>
      <xdr:rowOff>144780</xdr:rowOff>
    </xdr:to>
    <xdr:sp macro="" textlink="">
      <xdr:nvSpPr>
        <xdr:cNvPr id="224269" name="Group Box 13" hidden="1">
          <a:extLst>
            <a:ext uri="{63B3BB69-23CF-44E3-9099-C40C66FF867C}">
              <a14:compatExt xmlns:a14="http://schemas.microsoft.com/office/drawing/2010/main" spid="_x0000_s224269"/>
            </a:ext>
            <a:ext uri="{FF2B5EF4-FFF2-40B4-BE49-F238E27FC236}">
              <a16:creationId xmlns:a16="http://schemas.microsoft.com/office/drawing/2014/main" id="{00000000-0008-0000-1700-00000D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25</xdr:col>
      <xdr:colOff>30480</xdr:colOff>
      <xdr:row>20</xdr:row>
      <xdr:rowOff>0</xdr:rowOff>
    </xdr:to>
    <xdr:sp macro="" textlink="">
      <xdr:nvSpPr>
        <xdr:cNvPr id="224270" name="Group Box 14" hidden="1">
          <a:extLst>
            <a:ext uri="{63B3BB69-23CF-44E3-9099-C40C66FF867C}">
              <a14:compatExt xmlns:a14="http://schemas.microsoft.com/office/drawing/2010/main" spid="_x0000_s224270"/>
            </a:ext>
            <a:ext uri="{FF2B5EF4-FFF2-40B4-BE49-F238E27FC236}">
              <a16:creationId xmlns:a16="http://schemas.microsoft.com/office/drawing/2014/main" id="{00000000-0008-0000-1700-00000E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20</xdr:row>
      <xdr:rowOff>0</xdr:rowOff>
    </xdr:from>
    <xdr:to>
      <xdr:col>25</xdr:col>
      <xdr:colOff>22860</xdr:colOff>
      <xdr:row>23</xdr:row>
      <xdr:rowOff>0</xdr:rowOff>
    </xdr:to>
    <xdr:sp macro="" textlink="">
      <xdr:nvSpPr>
        <xdr:cNvPr id="224271" name="Group Box 15" hidden="1">
          <a:extLst>
            <a:ext uri="{63B3BB69-23CF-44E3-9099-C40C66FF867C}">
              <a14:compatExt xmlns:a14="http://schemas.microsoft.com/office/drawing/2010/main" spid="_x0000_s224271"/>
            </a:ext>
            <a:ext uri="{FF2B5EF4-FFF2-40B4-BE49-F238E27FC236}">
              <a16:creationId xmlns:a16="http://schemas.microsoft.com/office/drawing/2014/main" id="{00000000-0008-0000-1700-00000F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53</xdr:row>
      <xdr:rowOff>0</xdr:rowOff>
    </xdr:from>
    <xdr:to>
      <xdr:col>25</xdr:col>
      <xdr:colOff>30480</xdr:colOff>
      <xdr:row>55</xdr:row>
      <xdr:rowOff>121920</xdr:rowOff>
    </xdr:to>
    <xdr:sp macro="" textlink="">
      <xdr:nvSpPr>
        <xdr:cNvPr id="224272" name="Group Box 16" hidden="1">
          <a:extLst>
            <a:ext uri="{63B3BB69-23CF-44E3-9099-C40C66FF867C}">
              <a14:compatExt xmlns:a14="http://schemas.microsoft.com/office/drawing/2010/main" spid="_x0000_s224272"/>
            </a:ext>
            <a:ext uri="{FF2B5EF4-FFF2-40B4-BE49-F238E27FC236}">
              <a16:creationId xmlns:a16="http://schemas.microsoft.com/office/drawing/2014/main" id="{00000000-0008-0000-1700-000010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24273" name="Option Button 17" hidden="1">
          <a:extLst>
            <a:ext uri="{63B3BB69-23CF-44E3-9099-C40C66FF867C}">
              <a14:compatExt xmlns:a14="http://schemas.microsoft.com/office/drawing/2010/main" spid="_x0000_s224273"/>
            </a:ext>
            <a:ext uri="{FF2B5EF4-FFF2-40B4-BE49-F238E27FC236}">
              <a16:creationId xmlns:a16="http://schemas.microsoft.com/office/drawing/2014/main" id="{00000000-0008-0000-1700-000011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83820</xdr:colOff>
      <xdr:row>13</xdr:row>
      <xdr:rowOff>114300</xdr:rowOff>
    </xdr:to>
    <xdr:sp macro="" textlink="">
      <xdr:nvSpPr>
        <xdr:cNvPr id="224274" name="Option Button 18" hidden="1">
          <a:extLst>
            <a:ext uri="{63B3BB69-23CF-44E3-9099-C40C66FF867C}">
              <a14:compatExt xmlns:a14="http://schemas.microsoft.com/office/drawing/2010/main" spid="_x0000_s224274"/>
            </a:ext>
            <a:ext uri="{FF2B5EF4-FFF2-40B4-BE49-F238E27FC236}">
              <a16:creationId xmlns:a16="http://schemas.microsoft.com/office/drawing/2014/main" id="{00000000-0008-0000-1700-000012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18</xdr:row>
      <xdr:rowOff>76200</xdr:rowOff>
    </xdr:from>
    <xdr:to>
      <xdr:col>22</xdr:col>
      <xdr:colOff>251460</xdr:colOff>
      <xdr:row>19</xdr:row>
      <xdr:rowOff>220980</xdr:rowOff>
    </xdr:to>
    <xdr:sp macro="" textlink="">
      <xdr:nvSpPr>
        <xdr:cNvPr id="224275" name="Option Button 19" hidden="1">
          <a:extLst>
            <a:ext uri="{63B3BB69-23CF-44E3-9099-C40C66FF867C}">
              <a14:compatExt xmlns:a14="http://schemas.microsoft.com/office/drawing/2010/main" spid="_x0000_s224275"/>
            </a:ext>
            <a:ext uri="{FF2B5EF4-FFF2-40B4-BE49-F238E27FC236}">
              <a16:creationId xmlns:a16="http://schemas.microsoft.com/office/drawing/2014/main" id="{00000000-0008-0000-1700-000013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18</xdr:row>
      <xdr:rowOff>68580</xdr:rowOff>
    </xdr:from>
    <xdr:to>
      <xdr:col>24</xdr:col>
      <xdr:colOff>144780</xdr:colOff>
      <xdr:row>19</xdr:row>
      <xdr:rowOff>220980</xdr:rowOff>
    </xdr:to>
    <xdr:sp macro="" textlink="">
      <xdr:nvSpPr>
        <xdr:cNvPr id="224276" name="Option Button 20" hidden="1">
          <a:extLst>
            <a:ext uri="{63B3BB69-23CF-44E3-9099-C40C66FF867C}">
              <a14:compatExt xmlns:a14="http://schemas.microsoft.com/office/drawing/2010/main" spid="_x0000_s224276"/>
            </a:ext>
            <a:ext uri="{FF2B5EF4-FFF2-40B4-BE49-F238E27FC236}">
              <a16:creationId xmlns:a16="http://schemas.microsoft.com/office/drawing/2014/main" id="{00000000-0008-0000-1700-000014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36</xdr:row>
      <xdr:rowOff>0</xdr:rowOff>
    </xdr:from>
    <xdr:to>
      <xdr:col>25</xdr:col>
      <xdr:colOff>30480</xdr:colOff>
      <xdr:row>37</xdr:row>
      <xdr:rowOff>7620</xdr:rowOff>
    </xdr:to>
    <xdr:sp macro="" textlink="">
      <xdr:nvSpPr>
        <xdr:cNvPr id="224277" name="Group Box 21" hidden="1">
          <a:extLst>
            <a:ext uri="{63B3BB69-23CF-44E3-9099-C40C66FF867C}">
              <a14:compatExt xmlns:a14="http://schemas.microsoft.com/office/drawing/2010/main" spid="_x0000_s224277"/>
            </a:ext>
            <a:ext uri="{FF2B5EF4-FFF2-40B4-BE49-F238E27FC236}">
              <a16:creationId xmlns:a16="http://schemas.microsoft.com/office/drawing/2014/main" id="{00000000-0008-0000-1700-000015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36</xdr:row>
      <xdr:rowOff>144780</xdr:rowOff>
    </xdr:from>
    <xdr:to>
      <xdr:col>22</xdr:col>
      <xdr:colOff>213360</xdr:colOff>
      <xdr:row>36</xdr:row>
      <xdr:rowOff>365760</xdr:rowOff>
    </xdr:to>
    <xdr:sp macro="" textlink="">
      <xdr:nvSpPr>
        <xdr:cNvPr id="224278" name="Option Button 22" hidden="1">
          <a:extLst>
            <a:ext uri="{63B3BB69-23CF-44E3-9099-C40C66FF867C}">
              <a14:compatExt xmlns:a14="http://schemas.microsoft.com/office/drawing/2010/main" spid="_x0000_s224278"/>
            </a:ext>
            <a:ext uri="{FF2B5EF4-FFF2-40B4-BE49-F238E27FC236}">
              <a16:creationId xmlns:a16="http://schemas.microsoft.com/office/drawing/2014/main" id="{00000000-0008-0000-1700-000016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36</xdr:row>
      <xdr:rowOff>144780</xdr:rowOff>
    </xdr:from>
    <xdr:to>
      <xdr:col>24</xdr:col>
      <xdr:colOff>182880</xdr:colOff>
      <xdr:row>36</xdr:row>
      <xdr:rowOff>365760</xdr:rowOff>
    </xdr:to>
    <xdr:sp macro="" textlink="">
      <xdr:nvSpPr>
        <xdr:cNvPr id="224279" name="Option Button 23" hidden="1">
          <a:extLst>
            <a:ext uri="{63B3BB69-23CF-44E3-9099-C40C66FF867C}">
              <a14:compatExt xmlns:a14="http://schemas.microsoft.com/office/drawing/2010/main" spid="_x0000_s224279"/>
            </a:ext>
            <a:ext uri="{FF2B5EF4-FFF2-40B4-BE49-F238E27FC236}">
              <a16:creationId xmlns:a16="http://schemas.microsoft.com/office/drawing/2014/main" id="{00000000-0008-0000-1700-000017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56</xdr:row>
      <xdr:rowOff>0</xdr:rowOff>
    </xdr:from>
    <xdr:to>
      <xdr:col>25</xdr:col>
      <xdr:colOff>38100</xdr:colOff>
      <xdr:row>59</xdr:row>
      <xdr:rowOff>0</xdr:rowOff>
    </xdr:to>
    <xdr:sp macro="" textlink="">
      <xdr:nvSpPr>
        <xdr:cNvPr id="224280" name="Group Box 24" hidden="1">
          <a:extLst>
            <a:ext uri="{63B3BB69-23CF-44E3-9099-C40C66FF867C}">
              <a14:compatExt xmlns:a14="http://schemas.microsoft.com/office/drawing/2010/main" spid="_x0000_s224280"/>
            </a:ext>
            <a:ext uri="{FF2B5EF4-FFF2-40B4-BE49-F238E27FC236}">
              <a16:creationId xmlns:a16="http://schemas.microsoft.com/office/drawing/2014/main" id="{00000000-0008-0000-1700-000018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190500</xdr:colOff>
      <xdr:row>8</xdr:row>
      <xdr:rowOff>274320</xdr:rowOff>
    </xdr:to>
    <xdr:sp macro="" textlink="">
      <xdr:nvSpPr>
        <xdr:cNvPr id="224281" name="Option Button 25" hidden="1">
          <a:extLst>
            <a:ext uri="{63B3BB69-23CF-44E3-9099-C40C66FF867C}">
              <a14:compatExt xmlns:a14="http://schemas.microsoft.com/office/drawing/2010/main" spid="_x0000_s224281"/>
            </a:ext>
            <a:ext uri="{FF2B5EF4-FFF2-40B4-BE49-F238E27FC236}">
              <a16:creationId xmlns:a16="http://schemas.microsoft.com/office/drawing/2014/main" id="{00000000-0008-0000-1700-000019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190500</xdr:colOff>
      <xdr:row>8</xdr:row>
      <xdr:rowOff>274320</xdr:rowOff>
    </xdr:to>
    <xdr:sp macro="" textlink="">
      <xdr:nvSpPr>
        <xdr:cNvPr id="224282" name="Option Button 26" hidden="1">
          <a:extLst>
            <a:ext uri="{63B3BB69-23CF-44E3-9099-C40C66FF867C}">
              <a14:compatExt xmlns:a14="http://schemas.microsoft.com/office/drawing/2010/main" spid="_x0000_s224282"/>
            </a:ext>
            <a:ext uri="{FF2B5EF4-FFF2-40B4-BE49-F238E27FC236}">
              <a16:creationId xmlns:a16="http://schemas.microsoft.com/office/drawing/2014/main" id="{00000000-0008-0000-1700-00001A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30480</xdr:colOff>
      <xdr:row>9</xdr:row>
      <xdr:rowOff>0</xdr:rowOff>
    </xdr:to>
    <xdr:sp macro="" textlink="">
      <xdr:nvSpPr>
        <xdr:cNvPr id="224283" name="Group Box 27" hidden="1">
          <a:extLst>
            <a:ext uri="{63B3BB69-23CF-44E3-9099-C40C66FF867C}">
              <a14:compatExt xmlns:a14="http://schemas.microsoft.com/office/drawing/2010/main" spid="_x0000_s224283"/>
            </a:ext>
            <a:ext uri="{FF2B5EF4-FFF2-40B4-BE49-F238E27FC236}">
              <a16:creationId xmlns:a16="http://schemas.microsoft.com/office/drawing/2014/main" id="{00000000-0008-0000-1700-00001B6C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56</xdr:row>
      <xdr:rowOff>144780</xdr:rowOff>
    </xdr:from>
    <xdr:to>
      <xdr:col>22</xdr:col>
      <xdr:colOff>213360</xdr:colOff>
      <xdr:row>57</xdr:row>
      <xdr:rowOff>152400</xdr:rowOff>
    </xdr:to>
    <xdr:sp macro="" textlink="">
      <xdr:nvSpPr>
        <xdr:cNvPr id="224284" name="Option Button 28" hidden="1">
          <a:extLst>
            <a:ext uri="{63B3BB69-23CF-44E3-9099-C40C66FF867C}">
              <a14:compatExt xmlns:a14="http://schemas.microsoft.com/office/drawing/2010/main" spid="_x0000_s224284"/>
            </a:ext>
            <a:ext uri="{FF2B5EF4-FFF2-40B4-BE49-F238E27FC236}">
              <a16:creationId xmlns:a16="http://schemas.microsoft.com/office/drawing/2014/main" id="{00000000-0008-0000-1700-00001C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56</xdr:row>
      <xdr:rowOff>182880</xdr:rowOff>
    </xdr:from>
    <xdr:to>
      <xdr:col>24</xdr:col>
      <xdr:colOff>144780</xdr:colOff>
      <xdr:row>57</xdr:row>
      <xdr:rowOff>144780</xdr:rowOff>
    </xdr:to>
    <xdr:sp macro="" textlink="">
      <xdr:nvSpPr>
        <xdr:cNvPr id="224285" name="Option Button 29" hidden="1">
          <a:extLst>
            <a:ext uri="{63B3BB69-23CF-44E3-9099-C40C66FF867C}">
              <a14:compatExt xmlns:a14="http://schemas.microsoft.com/office/drawing/2010/main" spid="_x0000_s224285"/>
            </a:ext>
            <a:ext uri="{FF2B5EF4-FFF2-40B4-BE49-F238E27FC236}">
              <a16:creationId xmlns:a16="http://schemas.microsoft.com/office/drawing/2014/main" id="{00000000-0008-0000-1700-00001D6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6" name="Option Button 1" hidden="1">
              <a:extLst>
                <a:ext uri="{63B3BB69-23CF-44E3-9099-C40C66FF867C}">
                  <a14:compatExt spid="_x0000_s224257"/>
                </a:ext>
                <a:ext uri="{FF2B5EF4-FFF2-40B4-BE49-F238E27FC236}">
                  <a16:creationId xmlns:a16="http://schemas.microsoft.com/office/drawing/2014/main" id="{00000000-0008-0000-17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101600</xdr:rowOff>
        </xdr:from>
        <xdr:to>
          <xdr:col>24</xdr:col>
          <xdr:colOff>184150</xdr:colOff>
          <xdr:row>6</xdr:row>
          <xdr:rowOff>298450</xdr:rowOff>
        </xdr:to>
        <xdr:sp macro="" textlink="">
          <xdr:nvSpPr>
            <xdr:cNvPr id="7" name="Option Button 2" hidden="1">
              <a:extLst>
                <a:ext uri="{63B3BB69-23CF-44E3-9099-C40C66FF867C}">
                  <a14:compatExt spid="_x0000_s224258"/>
                </a:ext>
                <a:ext uri="{FF2B5EF4-FFF2-40B4-BE49-F238E27FC236}">
                  <a16:creationId xmlns:a16="http://schemas.microsoft.com/office/drawing/2014/main" id="{00000000-0008-0000-17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8" name="Option Button 3" hidden="1">
              <a:extLst>
                <a:ext uri="{63B3BB69-23CF-44E3-9099-C40C66FF867C}">
                  <a14:compatExt spid="_x0000_s224259"/>
                </a:ext>
                <a:ext uri="{FF2B5EF4-FFF2-40B4-BE49-F238E27FC236}">
                  <a16:creationId xmlns:a16="http://schemas.microsoft.com/office/drawing/2014/main" id="{00000000-0008-0000-17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31750</xdr:colOff>
          <xdr:row>8</xdr:row>
          <xdr:rowOff>0</xdr:rowOff>
        </xdr:to>
        <xdr:sp macro="" textlink="">
          <xdr:nvSpPr>
            <xdr:cNvPr id="9" name="Group Box 4" hidden="1">
              <a:extLst>
                <a:ext uri="{63B3BB69-23CF-44E3-9099-C40C66FF867C}">
                  <a14:compatExt spid="_x0000_s224260"/>
                </a:ext>
                <a:ext uri="{FF2B5EF4-FFF2-40B4-BE49-F238E27FC236}">
                  <a16:creationId xmlns:a16="http://schemas.microsoft.com/office/drawing/2014/main" id="{00000000-0008-0000-1700-000009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31750</xdr:colOff>
          <xdr:row>12</xdr:row>
          <xdr:rowOff>0</xdr:rowOff>
        </xdr:to>
        <xdr:sp macro="" textlink="">
          <xdr:nvSpPr>
            <xdr:cNvPr id="10" name="Group Box 5" hidden="1">
              <a:extLst>
                <a:ext uri="{63B3BB69-23CF-44E3-9099-C40C66FF867C}">
                  <a14:compatExt spid="_x0000_s224261"/>
                </a:ext>
                <a:ext uri="{FF2B5EF4-FFF2-40B4-BE49-F238E27FC236}">
                  <a16:creationId xmlns:a16="http://schemas.microsoft.com/office/drawing/2014/main" id="{00000000-0008-0000-1700-00000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25400</xdr:rowOff>
        </xdr:from>
        <xdr:to>
          <xdr:col>24</xdr:col>
          <xdr:colOff>146050</xdr:colOff>
          <xdr:row>11</xdr:row>
          <xdr:rowOff>69850</xdr:rowOff>
        </xdr:to>
        <xdr:sp macro="" textlink="">
          <xdr:nvSpPr>
            <xdr:cNvPr id="11" name="Option Button 6" hidden="1">
              <a:extLst>
                <a:ext uri="{63B3BB69-23CF-44E3-9099-C40C66FF867C}">
                  <a14:compatExt spid="_x0000_s224262"/>
                </a:ext>
                <a:ext uri="{FF2B5EF4-FFF2-40B4-BE49-F238E27FC236}">
                  <a16:creationId xmlns:a16="http://schemas.microsoft.com/office/drawing/2014/main" id="{00000000-0008-0000-17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17</xdr:row>
          <xdr:rowOff>25400</xdr:rowOff>
        </xdr:from>
        <xdr:to>
          <xdr:col>22</xdr:col>
          <xdr:colOff>190500</xdr:colOff>
          <xdr:row>17</xdr:row>
          <xdr:rowOff>222250</xdr:rowOff>
        </xdr:to>
        <xdr:sp macro="" textlink="">
          <xdr:nvSpPr>
            <xdr:cNvPr id="12" name="Option Button 7" hidden="1">
              <a:extLst>
                <a:ext uri="{63B3BB69-23CF-44E3-9099-C40C66FF867C}">
                  <a14:compatExt spid="_x0000_s224263"/>
                </a:ext>
                <a:ext uri="{FF2B5EF4-FFF2-40B4-BE49-F238E27FC236}">
                  <a16:creationId xmlns:a16="http://schemas.microsoft.com/office/drawing/2014/main" id="{00000000-0008-0000-17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139700</xdr:colOff>
          <xdr:row>17</xdr:row>
          <xdr:rowOff>254000</xdr:rowOff>
        </xdr:to>
        <xdr:sp macro="" textlink="">
          <xdr:nvSpPr>
            <xdr:cNvPr id="13" name="Option Button 8" hidden="1">
              <a:extLst>
                <a:ext uri="{63B3BB69-23CF-44E3-9099-C40C66FF867C}">
                  <a14:compatExt spid="_x0000_s224264"/>
                </a:ext>
                <a:ext uri="{FF2B5EF4-FFF2-40B4-BE49-F238E27FC236}">
                  <a16:creationId xmlns:a16="http://schemas.microsoft.com/office/drawing/2014/main" id="{00000000-0008-0000-17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139700</xdr:colOff>
          <xdr:row>21</xdr:row>
          <xdr:rowOff>63500</xdr:rowOff>
        </xdr:from>
        <xdr:to>
          <xdr:col>22</xdr:col>
          <xdr:colOff>184150</xdr:colOff>
          <xdr:row>22</xdr:row>
          <xdr:rowOff>146050</xdr:rowOff>
        </xdr:to>
        <xdr:sp macro="" textlink="">
          <xdr:nvSpPr>
            <xdr:cNvPr id="14" name="Option Button 9" hidden="1">
              <a:extLst>
                <a:ext uri="{63B3BB69-23CF-44E3-9099-C40C66FF867C}">
                  <a14:compatExt spid="_x0000_s224265"/>
                </a:ext>
                <a:ext uri="{FF2B5EF4-FFF2-40B4-BE49-F238E27FC236}">
                  <a16:creationId xmlns:a16="http://schemas.microsoft.com/office/drawing/2014/main" id="{00000000-0008-0000-17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53</xdr:row>
          <xdr:rowOff>152400</xdr:rowOff>
        </xdr:from>
        <xdr:to>
          <xdr:col>22</xdr:col>
          <xdr:colOff>260350</xdr:colOff>
          <xdr:row>54</xdr:row>
          <xdr:rowOff>222250</xdr:rowOff>
        </xdr:to>
        <xdr:sp macro="" textlink="">
          <xdr:nvSpPr>
            <xdr:cNvPr id="15" name="Option Button 10" hidden="1">
              <a:extLst>
                <a:ext uri="{63B3BB69-23CF-44E3-9099-C40C66FF867C}">
                  <a14:compatExt spid="_x0000_s224266"/>
                </a:ext>
                <a:ext uri="{FF2B5EF4-FFF2-40B4-BE49-F238E27FC236}">
                  <a16:creationId xmlns:a16="http://schemas.microsoft.com/office/drawing/2014/main" id="{00000000-0008-0000-17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21</xdr:row>
          <xdr:rowOff>76200</xdr:rowOff>
        </xdr:from>
        <xdr:to>
          <xdr:col>24</xdr:col>
          <xdr:colOff>146050</xdr:colOff>
          <xdr:row>22</xdr:row>
          <xdr:rowOff>114300</xdr:rowOff>
        </xdr:to>
        <xdr:sp macro="" textlink="">
          <xdr:nvSpPr>
            <xdr:cNvPr id="16" name="Option Button 11" hidden="1">
              <a:extLst>
                <a:ext uri="{63B3BB69-23CF-44E3-9099-C40C66FF867C}">
                  <a14:compatExt spid="_x0000_s224267"/>
                </a:ext>
                <a:ext uri="{FF2B5EF4-FFF2-40B4-BE49-F238E27FC236}">
                  <a16:creationId xmlns:a16="http://schemas.microsoft.com/office/drawing/2014/main" id="{00000000-0008-0000-17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53</xdr:row>
          <xdr:rowOff>184150</xdr:rowOff>
        </xdr:from>
        <xdr:to>
          <xdr:col>24</xdr:col>
          <xdr:colOff>146050</xdr:colOff>
          <xdr:row>54</xdr:row>
          <xdr:rowOff>184150</xdr:rowOff>
        </xdr:to>
        <xdr:sp macro="" textlink="">
          <xdr:nvSpPr>
            <xdr:cNvPr id="17" name="Option Button 12" hidden="1">
              <a:extLst>
                <a:ext uri="{63B3BB69-23CF-44E3-9099-C40C66FF867C}">
                  <a14:compatExt spid="_x0000_s224268"/>
                </a:ext>
                <a:ext uri="{FF2B5EF4-FFF2-40B4-BE49-F238E27FC236}">
                  <a16:creationId xmlns:a16="http://schemas.microsoft.com/office/drawing/2014/main" id="{00000000-0008-0000-17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31750</xdr:colOff>
          <xdr:row>13</xdr:row>
          <xdr:rowOff>146050</xdr:rowOff>
        </xdr:to>
        <xdr:sp macro="" textlink="">
          <xdr:nvSpPr>
            <xdr:cNvPr id="18" name="Group Box 13" hidden="1">
              <a:extLst>
                <a:ext uri="{63B3BB69-23CF-44E3-9099-C40C66FF867C}">
                  <a14:compatExt spid="_x0000_s224269"/>
                </a:ext>
                <a:ext uri="{FF2B5EF4-FFF2-40B4-BE49-F238E27FC236}">
                  <a16:creationId xmlns:a16="http://schemas.microsoft.com/office/drawing/2014/main" id="{00000000-0008-0000-1700-00001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31750</xdr:colOff>
          <xdr:row>20</xdr:row>
          <xdr:rowOff>0</xdr:rowOff>
        </xdr:to>
        <xdr:sp macro="" textlink="">
          <xdr:nvSpPr>
            <xdr:cNvPr id="19" name="Group Box 14" hidden="1">
              <a:extLst>
                <a:ext uri="{63B3BB69-23CF-44E3-9099-C40C66FF867C}">
                  <a14:compatExt spid="_x0000_s224270"/>
                </a:ext>
                <a:ext uri="{FF2B5EF4-FFF2-40B4-BE49-F238E27FC236}">
                  <a16:creationId xmlns:a16="http://schemas.microsoft.com/office/drawing/2014/main" id="{00000000-0008-0000-1700-000013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xdr:row>
          <xdr:rowOff>0</xdr:rowOff>
        </xdr:from>
        <xdr:to>
          <xdr:col>25</xdr:col>
          <xdr:colOff>31750</xdr:colOff>
          <xdr:row>23</xdr:row>
          <xdr:rowOff>0</xdr:rowOff>
        </xdr:to>
        <xdr:sp macro="" textlink="">
          <xdr:nvSpPr>
            <xdr:cNvPr id="20" name="Group Box 15" hidden="1">
              <a:extLst>
                <a:ext uri="{63B3BB69-23CF-44E3-9099-C40C66FF867C}">
                  <a14:compatExt spid="_x0000_s224271"/>
                </a:ext>
                <a:ext uri="{FF2B5EF4-FFF2-40B4-BE49-F238E27FC236}">
                  <a16:creationId xmlns:a16="http://schemas.microsoft.com/office/drawing/2014/main" id="{00000000-0008-0000-17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25</xdr:col>
          <xdr:colOff>31750</xdr:colOff>
          <xdr:row>55</xdr:row>
          <xdr:rowOff>139700</xdr:rowOff>
        </xdr:to>
        <xdr:sp macro="" textlink="">
          <xdr:nvSpPr>
            <xdr:cNvPr id="21" name="Group Box 16" hidden="1">
              <a:extLst>
                <a:ext uri="{63B3BB69-23CF-44E3-9099-C40C66FF867C}">
                  <a14:compatExt spid="_x0000_s224272"/>
                </a:ext>
                <a:ext uri="{FF2B5EF4-FFF2-40B4-BE49-F238E27FC236}">
                  <a16:creationId xmlns:a16="http://schemas.microsoft.com/office/drawing/2014/main" id="{00000000-0008-0000-1700-000015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2" name="Option Button 17" hidden="1">
              <a:extLst>
                <a:ext uri="{63B3BB69-23CF-44E3-9099-C40C66FF867C}">
                  <a14:compatExt spid="_x0000_s224273"/>
                </a:ext>
                <a:ext uri="{FF2B5EF4-FFF2-40B4-BE49-F238E27FC236}">
                  <a16:creationId xmlns:a16="http://schemas.microsoft.com/office/drawing/2014/main" id="{00000000-0008-0000-17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101600</xdr:colOff>
          <xdr:row>13</xdr:row>
          <xdr:rowOff>114300</xdr:rowOff>
        </xdr:to>
        <xdr:sp macro="" textlink="">
          <xdr:nvSpPr>
            <xdr:cNvPr id="23" name="Option Button 18" hidden="1">
              <a:extLst>
                <a:ext uri="{63B3BB69-23CF-44E3-9099-C40C66FF867C}">
                  <a14:compatExt spid="_x0000_s224274"/>
                </a:ext>
                <a:ext uri="{FF2B5EF4-FFF2-40B4-BE49-F238E27FC236}">
                  <a16:creationId xmlns:a16="http://schemas.microsoft.com/office/drawing/2014/main" id="{00000000-0008-0000-17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18</xdr:row>
          <xdr:rowOff>76200</xdr:rowOff>
        </xdr:from>
        <xdr:to>
          <xdr:col>22</xdr:col>
          <xdr:colOff>260350</xdr:colOff>
          <xdr:row>19</xdr:row>
          <xdr:rowOff>222250</xdr:rowOff>
        </xdr:to>
        <xdr:sp macro="" textlink="">
          <xdr:nvSpPr>
            <xdr:cNvPr id="24" name="Option Button 19" hidden="1">
              <a:extLst>
                <a:ext uri="{63B3BB69-23CF-44E3-9099-C40C66FF867C}">
                  <a14:compatExt spid="_x0000_s224275"/>
                </a:ext>
                <a:ext uri="{FF2B5EF4-FFF2-40B4-BE49-F238E27FC236}">
                  <a16:creationId xmlns:a16="http://schemas.microsoft.com/office/drawing/2014/main" id="{00000000-0008-0000-17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18</xdr:row>
          <xdr:rowOff>69850</xdr:rowOff>
        </xdr:from>
        <xdr:to>
          <xdr:col>24</xdr:col>
          <xdr:colOff>146050</xdr:colOff>
          <xdr:row>19</xdr:row>
          <xdr:rowOff>222250</xdr:rowOff>
        </xdr:to>
        <xdr:sp macro="" textlink="">
          <xdr:nvSpPr>
            <xdr:cNvPr id="25" name="Option Button 20" hidden="1">
              <a:extLst>
                <a:ext uri="{63B3BB69-23CF-44E3-9099-C40C66FF867C}">
                  <a14:compatExt spid="_x0000_s224276"/>
                </a:ext>
                <a:ext uri="{FF2B5EF4-FFF2-40B4-BE49-F238E27FC236}">
                  <a16:creationId xmlns:a16="http://schemas.microsoft.com/office/drawing/2014/main" id="{00000000-0008-0000-17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25</xdr:col>
          <xdr:colOff>31750</xdr:colOff>
          <xdr:row>37</xdr:row>
          <xdr:rowOff>25400</xdr:rowOff>
        </xdr:to>
        <xdr:sp macro="" textlink="">
          <xdr:nvSpPr>
            <xdr:cNvPr id="26" name="Group Box 21" hidden="1">
              <a:extLst>
                <a:ext uri="{63B3BB69-23CF-44E3-9099-C40C66FF867C}">
                  <a14:compatExt spid="_x0000_s224277"/>
                </a:ext>
                <a:ext uri="{FF2B5EF4-FFF2-40B4-BE49-F238E27FC236}">
                  <a16:creationId xmlns:a16="http://schemas.microsoft.com/office/drawing/2014/main" id="{00000000-0008-0000-1700-00001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36</xdr:row>
          <xdr:rowOff>146050</xdr:rowOff>
        </xdr:from>
        <xdr:to>
          <xdr:col>22</xdr:col>
          <xdr:colOff>222250</xdr:colOff>
          <xdr:row>36</xdr:row>
          <xdr:rowOff>374650</xdr:rowOff>
        </xdr:to>
        <xdr:sp macro="" textlink="">
          <xdr:nvSpPr>
            <xdr:cNvPr id="27" name="Option Button 22" hidden="1">
              <a:extLst>
                <a:ext uri="{63B3BB69-23CF-44E3-9099-C40C66FF867C}">
                  <a14:compatExt spid="_x0000_s224278"/>
                </a:ext>
                <a:ext uri="{FF2B5EF4-FFF2-40B4-BE49-F238E27FC236}">
                  <a16:creationId xmlns:a16="http://schemas.microsoft.com/office/drawing/2014/main" id="{00000000-0008-0000-1700-00001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36</xdr:row>
          <xdr:rowOff>146050</xdr:rowOff>
        </xdr:from>
        <xdr:to>
          <xdr:col>24</xdr:col>
          <xdr:colOff>184150</xdr:colOff>
          <xdr:row>36</xdr:row>
          <xdr:rowOff>374650</xdr:rowOff>
        </xdr:to>
        <xdr:sp macro="" textlink="">
          <xdr:nvSpPr>
            <xdr:cNvPr id="28" name="Option Button 23" hidden="1">
              <a:extLst>
                <a:ext uri="{63B3BB69-23CF-44E3-9099-C40C66FF867C}">
                  <a14:compatExt spid="_x0000_s224279"/>
                </a:ext>
                <a:ext uri="{FF2B5EF4-FFF2-40B4-BE49-F238E27FC236}">
                  <a16:creationId xmlns:a16="http://schemas.microsoft.com/office/drawing/2014/main" id="{00000000-0008-0000-17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0</xdr:rowOff>
        </xdr:from>
        <xdr:to>
          <xdr:col>25</xdr:col>
          <xdr:colOff>38100</xdr:colOff>
          <xdr:row>59</xdr:row>
          <xdr:rowOff>0</xdr:rowOff>
        </xdr:to>
        <xdr:sp macro="" textlink="">
          <xdr:nvSpPr>
            <xdr:cNvPr id="29" name="Group Box 24" hidden="1">
              <a:extLst>
                <a:ext uri="{63B3BB69-23CF-44E3-9099-C40C66FF867C}">
                  <a14:compatExt spid="_x0000_s224280"/>
                </a:ext>
                <a:ext uri="{FF2B5EF4-FFF2-40B4-BE49-F238E27FC236}">
                  <a16:creationId xmlns:a16="http://schemas.microsoft.com/office/drawing/2014/main" id="{00000000-0008-0000-1700-00001D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190500</xdr:colOff>
          <xdr:row>8</xdr:row>
          <xdr:rowOff>292100</xdr:rowOff>
        </xdr:to>
        <xdr:sp macro="" textlink="">
          <xdr:nvSpPr>
            <xdr:cNvPr id="30" name="Option Button 25" hidden="1">
              <a:extLst>
                <a:ext uri="{63B3BB69-23CF-44E3-9099-C40C66FF867C}">
                  <a14:compatExt spid="_x0000_s224281"/>
                </a:ext>
                <a:ext uri="{FF2B5EF4-FFF2-40B4-BE49-F238E27FC236}">
                  <a16:creationId xmlns:a16="http://schemas.microsoft.com/office/drawing/2014/main" id="{00000000-0008-0000-1700-00001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190500</xdr:colOff>
          <xdr:row>8</xdr:row>
          <xdr:rowOff>292100</xdr:rowOff>
        </xdr:to>
        <xdr:sp macro="" textlink="">
          <xdr:nvSpPr>
            <xdr:cNvPr id="31" name="Option Button 26" hidden="1">
              <a:extLst>
                <a:ext uri="{63B3BB69-23CF-44E3-9099-C40C66FF867C}">
                  <a14:compatExt spid="_x0000_s224282"/>
                </a:ext>
                <a:ext uri="{FF2B5EF4-FFF2-40B4-BE49-F238E27FC236}">
                  <a16:creationId xmlns:a16="http://schemas.microsoft.com/office/drawing/2014/main" id="{00000000-0008-0000-1700-00001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31750</xdr:colOff>
          <xdr:row>9</xdr:row>
          <xdr:rowOff>0</xdr:rowOff>
        </xdr:to>
        <xdr:sp macro="" textlink="">
          <xdr:nvSpPr>
            <xdr:cNvPr id="32" name="Group Box 27" hidden="1">
              <a:extLst>
                <a:ext uri="{63B3BB69-23CF-44E3-9099-C40C66FF867C}">
                  <a14:compatExt spid="_x0000_s224283"/>
                </a:ext>
                <a:ext uri="{FF2B5EF4-FFF2-40B4-BE49-F238E27FC236}">
                  <a16:creationId xmlns:a16="http://schemas.microsoft.com/office/drawing/2014/main" id="{00000000-0008-0000-1700-000020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56</xdr:row>
          <xdr:rowOff>146050</xdr:rowOff>
        </xdr:from>
        <xdr:to>
          <xdr:col>22</xdr:col>
          <xdr:colOff>222250</xdr:colOff>
          <xdr:row>57</xdr:row>
          <xdr:rowOff>152400</xdr:rowOff>
        </xdr:to>
        <xdr:sp macro="" textlink="">
          <xdr:nvSpPr>
            <xdr:cNvPr id="33" name="Option Button 28" hidden="1">
              <a:extLst>
                <a:ext uri="{63B3BB69-23CF-44E3-9099-C40C66FF867C}">
                  <a14:compatExt spid="_x0000_s224284"/>
                </a:ext>
                <a:ext uri="{FF2B5EF4-FFF2-40B4-BE49-F238E27FC236}">
                  <a16:creationId xmlns:a16="http://schemas.microsoft.com/office/drawing/2014/main" id="{00000000-0008-0000-1700-00002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56</xdr:row>
          <xdr:rowOff>184150</xdr:rowOff>
        </xdr:from>
        <xdr:to>
          <xdr:col>24</xdr:col>
          <xdr:colOff>146050</xdr:colOff>
          <xdr:row>57</xdr:row>
          <xdr:rowOff>146050</xdr:rowOff>
        </xdr:to>
        <xdr:sp macro="" textlink="">
          <xdr:nvSpPr>
            <xdr:cNvPr id="34" name="Option Button 29" hidden="1">
              <a:extLst>
                <a:ext uri="{63B3BB69-23CF-44E3-9099-C40C66FF867C}">
                  <a14:compatExt spid="_x0000_s224285"/>
                </a:ext>
                <a:ext uri="{FF2B5EF4-FFF2-40B4-BE49-F238E27FC236}">
                  <a16:creationId xmlns:a16="http://schemas.microsoft.com/office/drawing/2014/main" id="{00000000-0008-0000-1700-00002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oneCellAnchor>
    <xdr:from>
      <xdr:col>21</xdr:col>
      <xdr:colOff>114300</xdr:colOff>
      <xdr:row>14</xdr:row>
      <xdr:rowOff>22860</xdr:rowOff>
    </xdr:from>
    <xdr:ext cx="428413" cy="354753"/>
    <xdr:sp macro="" textlink="">
      <xdr:nvSpPr>
        <xdr:cNvPr id="64" name="Option Button 1" hidden="1">
          <a:extLst>
            <a:ext uri="{63B3BB69-23CF-44E3-9099-C40C66FF867C}">
              <a14:compatExt xmlns:a14="http://schemas.microsoft.com/office/drawing/2010/main" spid="_x0000_s224257"/>
            </a:ext>
            <a:ext uri="{FF2B5EF4-FFF2-40B4-BE49-F238E27FC236}">
              <a16:creationId xmlns:a16="http://schemas.microsoft.com/office/drawing/2014/main" id="{00000000-0008-0000-1700-000040000000}"/>
            </a:ext>
          </a:extLst>
        </xdr:cNvPr>
        <xdr:cNvSpPr/>
      </xdr:nvSpPr>
      <xdr:spPr bwMode="auto">
        <a:xfrm>
          <a:off x="7200900" y="1123527"/>
          <a:ext cx="428413" cy="3547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83820</xdr:rowOff>
    </xdr:from>
    <xdr:ext cx="443653" cy="213360"/>
    <xdr:sp macro="" textlink="">
      <xdr:nvSpPr>
        <xdr:cNvPr id="65" name="Option Button 2" hidden="1">
          <a:extLst>
            <a:ext uri="{63B3BB69-23CF-44E3-9099-C40C66FF867C}">
              <a14:compatExt xmlns:a14="http://schemas.microsoft.com/office/drawing/2010/main" spid="_x0000_s224258"/>
            </a:ext>
            <a:ext uri="{FF2B5EF4-FFF2-40B4-BE49-F238E27FC236}">
              <a16:creationId xmlns:a16="http://schemas.microsoft.com/office/drawing/2014/main" id="{00000000-0008-0000-1700-000041000000}"/>
            </a:ext>
          </a:extLst>
        </xdr:cNvPr>
        <xdr:cNvSpPr/>
      </xdr:nvSpPr>
      <xdr:spPr bwMode="auto">
        <a:xfrm>
          <a:off x="7791027" y="1184487"/>
          <a:ext cx="443653"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14</xdr:row>
      <xdr:rowOff>0</xdr:rowOff>
    </xdr:from>
    <xdr:ext cx="1317413" cy="431800"/>
    <xdr:sp macro="" textlink="">
      <xdr:nvSpPr>
        <xdr:cNvPr id="66" name="Group Box 4" hidden="1">
          <a:extLst>
            <a:ext uri="{63B3BB69-23CF-44E3-9099-C40C66FF867C}">
              <a14:compatExt xmlns:a14="http://schemas.microsoft.com/office/drawing/2010/main" spid="_x0000_s224260"/>
            </a:ext>
            <a:ext uri="{FF2B5EF4-FFF2-40B4-BE49-F238E27FC236}">
              <a16:creationId xmlns:a16="http://schemas.microsoft.com/office/drawing/2014/main" id="{00000000-0008-0000-1700-000042000000}"/>
            </a:ext>
          </a:extLst>
        </xdr:cNvPr>
        <xdr:cNvSpPr/>
      </xdr:nvSpPr>
      <xdr:spPr bwMode="auto">
        <a:xfrm>
          <a:off x="7086600" y="1100667"/>
          <a:ext cx="1317413" cy="4318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14</xdr:row>
          <xdr:rowOff>31750</xdr:rowOff>
        </xdr:from>
        <xdr:to>
          <xdr:col>22</xdr:col>
          <xdr:colOff>222250</xdr:colOff>
          <xdr:row>15</xdr:row>
          <xdr:rowOff>31750</xdr:rowOff>
        </xdr:to>
        <xdr:sp macro="" textlink="">
          <xdr:nvSpPr>
            <xdr:cNvPr id="224286" name="Option Button 30" hidden="1">
              <a:extLst>
                <a:ext uri="{63B3BB69-23CF-44E3-9099-C40C66FF867C}">
                  <a14:compatExt spid="_x0000_s224286"/>
                </a:ext>
                <a:ext uri="{FF2B5EF4-FFF2-40B4-BE49-F238E27FC236}">
                  <a16:creationId xmlns:a16="http://schemas.microsoft.com/office/drawing/2014/main" id="{00000000-0008-0000-1700-00001E6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101600</xdr:rowOff>
        </xdr:from>
        <xdr:to>
          <xdr:col>24</xdr:col>
          <xdr:colOff>184150</xdr:colOff>
          <xdr:row>14</xdr:row>
          <xdr:rowOff>298450</xdr:rowOff>
        </xdr:to>
        <xdr:sp macro="" textlink="">
          <xdr:nvSpPr>
            <xdr:cNvPr id="224287" name="Option Button 31" hidden="1">
              <a:extLst>
                <a:ext uri="{63B3BB69-23CF-44E3-9099-C40C66FF867C}">
                  <a14:compatExt spid="_x0000_s224287"/>
                </a:ext>
                <a:ext uri="{FF2B5EF4-FFF2-40B4-BE49-F238E27FC236}">
                  <a16:creationId xmlns:a16="http://schemas.microsoft.com/office/drawing/2014/main" id="{00000000-0008-0000-1700-00001F6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31750</xdr:colOff>
          <xdr:row>16</xdr:row>
          <xdr:rowOff>0</xdr:rowOff>
        </xdr:to>
        <xdr:sp macro="" textlink="">
          <xdr:nvSpPr>
            <xdr:cNvPr id="224288" name="Group Box 32" hidden="1">
              <a:extLst>
                <a:ext uri="{63B3BB69-23CF-44E3-9099-C40C66FF867C}">
                  <a14:compatExt spid="_x0000_s224288"/>
                </a:ext>
                <a:ext uri="{FF2B5EF4-FFF2-40B4-BE49-F238E27FC236}">
                  <a16:creationId xmlns:a16="http://schemas.microsoft.com/office/drawing/2014/main" id="{00000000-0008-0000-1700-0000206C0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a:extLst>
            <a:ext uri="{FF2B5EF4-FFF2-40B4-BE49-F238E27FC236}">
              <a16:creationId xmlns:a16="http://schemas.microsoft.com/office/drawing/2014/main" id="{00000000-0008-0000-1800-000002000000}"/>
            </a:ext>
          </a:extLst>
        </xdr:cNvPr>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a:extLst>
            <a:ext uri="{FF2B5EF4-FFF2-40B4-BE49-F238E27FC236}">
              <a16:creationId xmlns:a16="http://schemas.microsoft.com/office/drawing/2014/main" id="{00000000-0008-0000-1800-000003000000}"/>
            </a:ext>
          </a:extLst>
        </xdr:cNvPr>
        <xdr:cNvGrpSpPr>
          <a:grpSpLocks/>
        </xdr:cNvGrpSpPr>
      </xdr:nvGrpSpPr>
      <xdr:grpSpPr bwMode="auto">
        <a:xfrm>
          <a:off x="302260" y="17829953"/>
          <a:ext cx="8138160" cy="4309534"/>
          <a:chOff x="342900" y="17437100"/>
          <a:chExt cx="8839200" cy="4521200"/>
        </a:xfrm>
      </xdr:grpSpPr>
      <xdr:sp macro="" textlink="">
        <xdr:nvSpPr>
          <xdr:cNvPr id="4" name="正方形/長方形 3">
            <a:extLst>
              <a:ext uri="{FF2B5EF4-FFF2-40B4-BE49-F238E27FC236}">
                <a16:creationId xmlns:a16="http://schemas.microsoft.com/office/drawing/2014/main" id="{00000000-0008-0000-1800-000004000000}"/>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00000000-0008-0000-1800-000005000000}"/>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220980</xdr:colOff>
      <xdr:row>7</xdr:row>
      <xdr:rowOff>30480</xdr:rowOff>
    </xdr:to>
    <xdr:sp macro="" textlink="">
      <xdr:nvSpPr>
        <xdr:cNvPr id="225281" name="Option Button 1" hidden="1">
          <a:extLst>
            <a:ext uri="{63B3BB69-23CF-44E3-9099-C40C66FF867C}">
              <a14:compatExt xmlns:a14="http://schemas.microsoft.com/office/drawing/2010/main" spid="_x0000_s225281"/>
            </a:ext>
            <a:ext uri="{FF2B5EF4-FFF2-40B4-BE49-F238E27FC236}">
              <a16:creationId xmlns:a16="http://schemas.microsoft.com/office/drawing/2014/main" id="{00000000-0008-0000-1800-000001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182880</xdr:colOff>
      <xdr:row>6</xdr:row>
      <xdr:rowOff>297180</xdr:rowOff>
    </xdr:to>
    <xdr:sp macro="" textlink="">
      <xdr:nvSpPr>
        <xdr:cNvPr id="225282" name="Option Button 2" hidden="1">
          <a:extLst>
            <a:ext uri="{63B3BB69-23CF-44E3-9099-C40C66FF867C}">
              <a14:compatExt xmlns:a14="http://schemas.microsoft.com/office/drawing/2010/main" spid="_x0000_s225282"/>
            </a:ext>
            <a:ext uri="{FF2B5EF4-FFF2-40B4-BE49-F238E27FC236}">
              <a16:creationId xmlns:a16="http://schemas.microsoft.com/office/drawing/2014/main" id="{00000000-0008-0000-1800-000002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xmlns:a14="http://schemas.microsoft.com/office/drawing/2010/main" spid="_x0000_s225283"/>
            </a:ext>
            <a:ext uri="{FF2B5EF4-FFF2-40B4-BE49-F238E27FC236}">
              <a16:creationId xmlns:a16="http://schemas.microsoft.com/office/drawing/2014/main" id="{00000000-0008-0000-1800-000003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30480</xdr:colOff>
      <xdr:row>8</xdr:row>
      <xdr:rowOff>0</xdr:rowOff>
    </xdr:to>
    <xdr:sp macro="" textlink="">
      <xdr:nvSpPr>
        <xdr:cNvPr id="225284" name="Group Box 4" hidden="1">
          <a:extLst>
            <a:ext uri="{63B3BB69-23CF-44E3-9099-C40C66FF867C}">
              <a14:compatExt xmlns:a14="http://schemas.microsoft.com/office/drawing/2010/main" spid="_x0000_s225284"/>
            </a:ext>
            <a:ext uri="{FF2B5EF4-FFF2-40B4-BE49-F238E27FC236}">
              <a16:creationId xmlns:a16="http://schemas.microsoft.com/office/drawing/2014/main" id="{00000000-0008-0000-1800-000004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30480</xdr:colOff>
      <xdr:row>12</xdr:row>
      <xdr:rowOff>0</xdr:rowOff>
    </xdr:to>
    <xdr:sp macro="" textlink="">
      <xdr:nvSpPr>
        <xdr:cNvPr id="225285" name="Group Box 5" hidden="1">
          <a:extLst>
            <a:ext uri="{63B3BB69-23CF-44E3-9099-C40C66FF867C}">
              <a14:compatExt xmlns:a14="http://schemas.microsoft.com/office/drawing/2010/main" spid="_x0000_s225285"/>
            </a:ext>
            <a:ext uri="{FF2B5EF4-FFF2-40B4-BE49-F238E27FC236}">
              <a16:creationId xmlns:a16="http://schemas.microsoft.com/office/drawing/2014/main" id="{00000000-0008-0000-1800-000005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144780</xdr:colOff>
      <xdr:row>11</xdr:row>
      <xdr:rowOff>60960</xdr:rowOff>
    </xdr:to>
    <xdr:sp macro="" textlink="">
      <xdr:nvSpPr>
        <xdr:cNvPr id="225286" name="Option Button 6" hidden="1">
          <a:extLst>
            <a:ext uri="{63B3BB69-23CF-44E3-9099-C40C66FF867C}">
              <a14:compatExt xmlns:a14="http://schemas.microsoft.com/office/drawing/2010/main" spid="_x0000_s225286"/>
            </a:ext>
            <a:ext uri="{FF2B5EF4-FFF2-40B4-BE49-F238E27FC236}">
              <a16:creationId xmlns:a16="http://schemas.microsoft.com/office/drawing/2014/main" id="{00000000-0008-0000-1800-000006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15</xdr:row>
      <xdr:rowOff>7620</xdr:rowOff>
    </xdr:from>
    <xdr:to>
      <xdr:col>22</xdr:col>
      <xdr:colOff>190500</xdr:colOff>
      <xdr:row>15</xdr:row>
      <xdr:rowOff>220980</xdr:rowOff>
    </xdr:to>
    <xdr:sp macro="" textlink="">
      <xdr:nvSpPr>
        <xdr:cNvPr id="225287" name="Option Button 7" hidden="1">
          <a:extLst>
            <a:ext uri="{63B3BB69-23CF-44E3-9099-C40C66FF867C}">
              <a14:compatExt xmlns:a14="http://schemas.microsoft.com/office/drawing/2010/main" spid="_x0000_s225287"/>
            </a:ext>
            <a:ext uri="{FF2B5EF4-FFF2-40B4-BE49-F238E27FC236}">
              <a16:creationId xmlns:a16="http://schemas.microsoft.com/office/drawing/2014/main" id="{00000000-0008-0000-1800-000007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14</xdr:row>
      <xdr:rowOff>68580</xdr:rowOff>
    </xdr:from>
    <xdr:to>
      <xdr:col>24</xdr:col>
      <xdr:colOff>121920</xdr:colOff>
      <xdr:row>15</xdr:row>
      <xdr:rowOff>236220</xdr:rowOff>
    </xdr:to>
    <xdr:sp macro="" textlink="">
      <xdr:nvSpPr>
        <xdr:cNvPr id="225288" name="Option Button 8" hidden="1">
          <a:extLst>
            <a:ext uri="{63B3BB69-23CF-44E3-9099-C40C66FF867C}">
              <a14:compatExt xmlns:a14="http://schemas.microsoft.com/office/drawing/2010/main" spid="_x0000_s225288"/>
            </a:ext>
            <a:ext uri="{FF2B5EF4-FFF2-40B4-BE49-F238E27FC236}">
              <a16:creationId xmlns:a16="http://schemas.microsoft.com/office/drawing/2014/main" id="{00000000-0008-0000-1800-000008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19</xdr:row>
      <xdr:rowOff>45720</xdr:rowOff>
    </xdr:from>
    <xdr:to>
      <xdr:col>22</xdr:col>
      <xdr:colOff>182880</xdr:colOff>
      <xdr:row>20</xdr:row>
      <xdr:rowOff>144780</xdr:rowOff>
    </xdr:to>
    <xdr:sp macro="" textlink="">
      <xdr:nvSpPr>
        <xdr:cNvPr id="225289" name="Option Button 9" hidden="1">
          <a:extLst>
            <a:ext uri="{63B3BB69-23CF-44E3-9099-C40C66FF867C}">
              <a14:compatExt xmlns:a14="http://schemas.microsoft.com/office/drawing/2010/main" spid="_x0000_s225289"/>
            </a:ext>
            <a:ext uri="{FF2B5EF4-FFF2-40B4-BE49-F238E27FC236}">
              <a16:creationId xmlns:a16="http://schemas.microsoft.com/office/drawing/2014/main" id="{00000000-0008-0000-1800-000009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52</xdr:row>
      <xdr:rowOff>152400</xdr:rowOff>
    </xdr:from>
    <xdr:to>
      <xdr:col>22</xdr:col>
      <xdr:colOff>251460</xdr:colOff>
      <xdr:row>53</xdr:row>
      <xdr:rowOff>213360</xdr:rowOff>
    </xdr:to>
    <xdr:sp macro="" textlink="">
      <xdr:nvSpPr>
        <xdr:cNvPr id="225290" name="Option Button 10" hidden="1">
          <a:extLst>
            <a:ext uri="{63B3BB69-23CF-44E3-9099-C40C66FF867C}">
              <a14:compatExt xmlns:a14="http://schemas.microsoft.com/office/drawing/2010/main" spid="_x0000_s225290"/>
            </a:ext>
            <a:ext uri="{FF2B5EF4-FFF2-40B4-BE49-F238E27FC236}">
              <a16:creationId xmlns:a16="http://schemas.microsoft.com/office/drawing/2014/main" id="{00000000-0008-0000-1800-00000A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19</xdr:row>
      <xdr:rowOff>76200</xdr:rowOff>
    </xdr:from>
    <xdr:to>
      <xdr:col>24</xdr:col>
      <xdr:colOff>144780</xdr:colOff>
      <xdr:row>20</xdr:row>
      <xdr:rowOff>114300</xdr:rowOff>
    </xdr:to>
    <xdr:sp macro="" textlink="">
      <xdr:nvSpPr>
        <xdr:cNvPr id="225291" name="Option Button 11" hidden="1">
          <a:extLst>
            <a:ext uri="{63B3BB69-23CF-44E3-9099-C40C66FF867C}">
              <a14:compatExt xmlns:a14="http://schemas.microsoft.com/office/drawing/2010/main" spid="_x0000_s225291"/>
            </a:ext>
            <a:ext uri="{FF2B5EF4-FFF2-40B4-BE49-F238E27FC236}">
              <a16:creationId xmlns:a16="http://schemas.microsoft.com/office/drawing/2014/main" id="{00000000-0008-0000-1800-00000B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52</xdr:row>
      <xdr:rowOff>182880</xdr:rowOff>
    </xdr:from>
    <xdr:to>
      <xdr:col>24</xdr:col>
      <xdr:colOff>144780</xdr:colOff>
      <xdr:row>53</xdr:row>
      <xdr:rowOff>182880</xdr:rowOff>
    </xdr:to>
    <xdr:sp macro="" textlink="">
      <xdr:nvSpPr>
        <xdr:cNvPr id="225292" name="Option Button 12" hidden="1">
          <a:extLst>
            <a:ext uri="{63B3BB69-23CF-44E3-9099-C40C66FF867C}">
              <a14:compatExt xmlns:a14="http://schemas.microsoft.com/office/drawing/2010/main" spid="_x0000_s225292"/>
            </a:ext>
            <a:ext uri="{FF2B5EF4-FFF2-40B4-BE49-F238E27FC236}">
              <a16:creationId xmlns:a16="http://schemas.microsoft.com/office/drawing/2014/main" id="{00000000-0008-0000-1800-00000C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30480</xdr:colOff>
      <xdr:row>13</xdr:row>
      <xdr:rowOff>144780</xdr:rowOff>
    </xdr:to>
    <xdr:sp macro="" textlink="">
      <xdr:nvSpPr>
        <xdr:cNvPr id="225293" name="Group Box 13" hidden="1">
          <a:extLst>
            <a:ext uri="{63B3BB69-23CF-44E3-9099-C40C66FF867C}">
              <a14:compatExt xmlns:a14="http://schemas.microsoft.com/office/drawing/2010/main" spid="_x0000_s225293"/>
            </a:ext>
            <a:ext uri="{FF2B5EF4-FFF2-40B4-BE49-F238E27FC236}">
              <a16:creationId xmlns:a16="http://schemas.microsoft.com/office/drawing/2014/main" id="{00000000-0008-0000-1800-00000D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25</xdr:col>
      <xdr:colOff>30480</xdr:colOff>
      <xdr:row>18</xdr:row>
      <xdr:rowOff>0</xdr:rowOff>
    </xdr:to>
    <xdr:sp macro="" textlink="">
      <xdr:nvSpPr>
        <xdr:cNvPr id="225294" name="Group Box 14" hidden="1">
          <a:extLst>
            <a:ext uri="{63B3BB69-23CF-44E3-9099-C40C66FF867C}">
              <a14:compatExt xmlns:a14="http://schemas.microsoft.com/office/drawing/2010/main" spid="_x0000_s225294"/>
            </a:ext>
            <a:ext uri="{FF2B5EF4-FFF2-40B4-BE49-F238E27FC236}">
              <a16:creationId xmlns:a16="http://schemas.microsoft.com/office/drawing/2014/main" id="{00000000-0008-0000-1800-00000E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25</xdr:col>
      <xdr:colOff>22860</xdr:colOff>
      <xdr:row>21</xdr:row>
      <xdr:rowOff>0</xdr:rowOff>
    </xdr:to>
    <xdr:sp macro="" textlink="">
      <xdr:nvSpPr>
        <xdr:cNvPr id="225295" name="Group Box 15" hidden="1">
          <a:extLst>
            <a:ext uri="{63B3BB69-23CF-44E3-9099-C40C66FF867C}">
              <a14:compatExt xmlns:a14="http://schemas.microsoft.com/office/drawing/2010/main" spid="_x0000_s225295"/>
            </a:ext>
            <a:ext uri="{FF2B5EF4-FFF2-40B4-BE49-F238E27FC236}">
              <a16:creationId xmlns:a16="http://schemas.microsoft.com/office/drawing/2014/main" id="{00000000-0008-0000-1800-00000F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52</xdr:row>
      <xdr:rowOff>0</xdr:rowOff>
    </xdr:from>
    <xdr:to>
      <xdr:col>25</xdr:col>
      <xdr:colOff>30480</xdr:colOff>
      <xdr:row>54</xdr:row>
      <xdr:rowOff>121920</xdr:rowOff>
    </xdr:to>
    <xdr:sp macro="" textlink="">
      <xdr:nvSpPr>
        <xdr:cNvPr id="225296" name="Group Box 16" hidden="1">
          <a:extLst>
            <a:ext uri="{63B3BB69-23CF-44E3-9099-C40C66FF867C}">
              <a14:compatExt xmlns:a14="http://schemas.microsoft.com/office/drawing/2010/main" spid="_x0000_s225296"/>
            </a:ext>
            <a:ext uri="{FF2B5EF4-FFF2-40B4-BE49-F238E27FC236}">
              <a16:creationId xmlns:a16="http://schemas.microsoft.com/office/drawing/2014/main" id="{00000000-0008-0000-1800-000010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25297" name="Option Button 17" hidden="1">
          <a:extLst>
            <a:ext uri="{63B3BB69-23CF-44E3-9099-C40C66FF867C}">
              <a14:compatExt xmlns:a14="http://schemas.microsoft.com/office/drawing/2010/main" spid="_x0000_s225297"/>
            </a:ext>
            <a:ext uri="{FF2B5EF4-FFF2-40B4-BE49-F238E27FC236}">
              <a16:creationId xmlns:a16="http://schemas.microsoft.com/office/drawing/2014/main" id="{00000000-0008-0000-1800-000011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83820</xdr:colOff>
      <xdr:row>13</xdr:row>
      <xdr:rowOff>114300</xdr:rowOff>
    </xdr:to>
    <xdr:sp macro="" textlink="">
      <xdr:nvSpPr>
        <xdr:cNvPr id="225298" name="Option Button 18" hidden="1">
          <a:extLst>
            <a:ext uri="{63B3BB69-23CF-44E3-9099-C40C66FF867C}">
              <a14:compatExt xmlns:a14="http://schemas.microsoft.com/office/drawing/2010/main" spid="_x0000_s225298"/>
            </a:ext>
            <a:ext uri="{FF2B5EF4-FFF2-40B4-BE49-F238E27FC236}">
              <a16:creationId xmlns:a16="http://schemas.microsoft.com/office/drawing/2014/main" id="{00000000-0008-0000-1800-000012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16</xdr:row>
      <xdr:rowOff>76200</xdr:rowOff>
    </xdr:from>
    <xdr:to>
      <xdr:col>22</xdr:col>
      <xdr:colOff>251460</xdr:colOff>
      <xdr:row>17</xdr:row>
      <xdr:rowOff>220980</xdr:rowOff>
    </xdr:to>
    <xdr:sp macro="" textlink="">
      <xdr:nvSpPr>
        <xdr:cNvPr id="225299" name="Option Button 19" hidden="1">
          <a:extLst>
            <a:ext uri="{63B3BB69-23CF-44E3-9099-C40C66FF867C}">
              <a14:compatExt xmlns:a14="http://schemas.microsoft.com/office/drawing/2010/main" spid="_x0000_s225299"/>
            </a:ext>
            <a:ext uri="{FF2B5EF4-FFF2-40B4-BE49-F238E27FC236}">
              <a16:creationId xmlns:a16="http://schemas.microsoft.com/office/drawing/2014/main" id="{00000000-0008-0000-1800-000013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144780</xdr:colOff>
      <xdr:row>17</xdr:row>
      <xdr:rowOff>220980</xdr:rowOff>
    </xdr:to>
    <xdr:sp macro="" textlink="">
      <xdr:nvSpPr>
        <xdr:cNvPr id="225300" name="Option Button 20" hidden="1">
          <a:extLst>
            <a:ext uri="{63B3BB69-23CF-44E3-9099-C40C66FF867C}">
              <a14:compatExt xmlns:a14="http://schemas.microsoft.com/office/drawing/2010/main" spid="_x0000_s225300"/>
            </a:ext>
            <a:ext uri="{FF2B5EF4-FFF2-40B4-BE49-F238E27FC236}">
              <a16:creationId xmlns:a16="http://schemas.microsoft.com/office/drawing/2014/main" id="{00000000-0008-0000-1800-000014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35</xdr:row>
      <xdr:rowOff>0</xdr:rowOff>
    </xdr:from>
    <xdr:to>
      <xdr:col>25</xdr:col>
      <xdr:colOff>30480</xdr:colOff>
      <xdr:row>36</xdr:row>
      <xdr:rowOff>0</xdr:rowOff>
    </xdr:to>
    <xdr:sp macro="" textlink="">
      <xdr:nvSpPr>
        <xdr:cNvPr id="225301" name="Group Box 21" hidden="1">
          <a:extLst>
            <a:ext uri="{63B3BB69-23CF-44E3-9099-C40C66FF867C}">
              <a14:compatExt xmlns:a14="http://schemas.microsoft.com/office/drawing/2010/main" spid="_x0000_s225301"/>
            </a:ext>
            <a:ext uri="{FF2B5EF4-FFF2-40B4-BE49-F238E27FC236}">
              <a16:creationId xmlns:a16="http://schemas.microsoft.com/office/drawing/2014/main" id="{00000000-0008-0000-1800-000015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35</xdr:row>
      <xdr:rowOff>144780</xdr:rowOff>
    </xdr:from>
    <xdr:to>
      <xdr:col>22</xdr:col>
      <xdr:colOff>213360</xdr:colOff>
      <xdr:row>35</xdr:row>
      <xdr:rowOff>365760</xdr:rowOff>
    </xdr:to>
    <xdr:sp macro="" textlink="">
      <xdr:nvSpPr>
        <xdr:cNvPr id="225302" name="Option Button 22" hidden="1">
          <a:extLst>
            <a:ext uri="{63B3BB69-23CF-44E3-9099-C40C66FF867C}">
              <a14:compatExt xmlns:a14="http://schemas.microsoft.com/office/drawing/2010/main" spid="_x0000_s225302"/>
            </a:ext>
            <a:ext uri="{FF2B5EF4-FFF2-40B4-BE49-F238E27FC236}">
              <a16:creationId xmlns:a16="http://schemas.microsoft.com/office/drawing/2014/main" id="{00000000-0008-0000-1800-000016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35</xdr:row>
      <xdr:rowOff>144780</xdr:rowOff>
    </xdr:from>
    <xdr:to>
      <xdr:col>24</xdr:col>
      <xdr:colOff>182880</xdr:colOff>
      <xdr:row>35</xdr:row>
      <xdr:rowOff>365760</xdr:rowOff>
    </xdr:to>
    <xdr:sp macro="" textlink="">
      <xdr:nvSpPr>
        <xdr:cNvPr id="225303" name="Option Button 23" hidden="1">
          <a:extLst>
            <a:ext uri="{63B3BB69-23CF-44E3-9099-C40C66FF867C}">
              <a14:compatExt xmlns:a14="http://schemas.microsoft.com/office/drawing/2010/main" spid="_x0000_s225303"/>
            </a:ext>
            <a:ext uri="{FF2B5EF4-FFF2-40B4-BE49-F238E27FC236}">
              <a16:creationId xmlns:a16="http://schemas.microsoft.com/office/drawing/2014/main" id="{00000000-0008-0000-1800-000017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xmlns:a14="http://schemas.microsoft.com/office/drawing/2010/main" spid="_x0000_s225304"/>
            </a:ext>
            <a:ext uri="{FF2B5EF4-FFF2-40B4-BE49-F238E27FC236}">
              <a16:creationId xmlns:a16="http://schemas.microsoft.com/office/drawing/2014/main" id="{00000000-0008-0000-1800-000018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190500</xdr:colOff>
      <xdr:row>8</xdr:row>
      <xdr:rowOff>274320</xdr:rowOff>
    </xdr:to>
    <xdr:sp macro="" textlink="">
      <xdr:nvSpPr>
        <xdr:cNvPr id="225305" name="Option Button 25" hidden="1">
          <a:extLst>
            <a:ext uri="{63B3BB69-23CF-44E3-9099-C40C66FF867C}">
              <a14:compatExt xmlns:a14="http://schemas.microsoft.com/office/drawing/2010/main" spid="_x0000_s225305"/>
            </a:ext>
            <a:ext uri="{FF2B5EF4-FFF2-40B4-BE49-F238E27FC236}">
              <a16:creationId xmlns:a16="http://schemas.microsoft.com/office/drawing/2014/main" id="{00000000-0008-0000-1800-000019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190500</xdr:colOff>
      <xdr:row>8</xdr:row>
      <xdr:rowOff>274320</xdr:rowOff>
    </xdr:to>
    <xdr:sp macro="" textlink="">
      <xdr:nvSpPr>
        <xdr:cNvPr id="225306" name="Option Button 26" hidden="1">
          <a:extLst>
            <a:ext uri="{63B3BB69-23CF-44E3-9099-C40C66FF867C}">
              <a14:compatExt xmlns:a14="http://schemas.microsoft.com/office/drawing/2010/main" spid="_x0000_s225306"/>
            </a:ext>
            <a:ext uri="{FF2B5EF4-FFF2-40B4-BE49-F238E27FC236}">
              <a16:creationId xmlns:a16="http://schemas.microsoft.com/office/drawing/2014/main" id="{00000000-0008-0000-1800-00001A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30480</xdr:colOff>
      <xdr:row>9</xdr:row>
      <xdr:rowOff>0</xdr:rowOff>
    </xdr:to>
    <xdr:sp macro="" textlink="">
      <xdr:nvSpPr>
        <xdr:cNvPr id="225307" name="Group Box 27" hidden="1">
          <a:extLst>
            <a:ext uri="{63B3BB69-23CF-44E3-9099-C40C66FF867C}">
              <a14:compatExt xmlns:a14="http://schemas.microsoft.com/office/drawing/2010/main" spid="_x0000_s225307"/>
            </a:ext>
            <a:ext uri="{FF2B5EF4-FFF2-40B4-BE49-F238E27FC236}">
              <a16:creationId xmlns:a16="http://schemas.microsoft.com/office/drawing/2014/main" id="{00000000-0008-0000-1800-00001B7003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55</xdr:row>
      <xdr:rowOff>144780</xdr:rowOff>
    </xdr:from>
    <xdr:to>
      <xdr:col>22</xdr:col>
      <xdr:colOff>213360</xdr:colOff>
      <xdr:row>56</xdr:row>
      <xdr:rowOff>152400</xdr:rowOff>
    </xdr:to>
    <xdr:sp macro="" textlink="">
      <xdr:nvSpPr>
        <xdr:cNvPr id="225308" name="Option Button 28" hidden="1">
          <a:extLst>
            <a:ext uri="{63B3BB69-23CF-44E3-9099-C40C66FF867C}">
              <a14:compatExt xmlns:a14="http://schemas.microsoft.com/office/drawing/2010/main" spid="_x0000_s225308"/>
            </a:ext>
            <a:ext uri="{FF2B5EF4-FFF2-40B4-BE49-F238E27FC236}">
              <a16:creationId xmlns:a16="http://schemas.microsoft.com/office/drawing/2014/main" id="{00000000-0008-0000-1800-00001C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55</xdr:row>
      <xdr:rowOff>182880</xdr:rowOff>
    </xdr:from>
    <xdr:to>
      <xdr:col>24</xdr:col>
      <xdr:colOff>144780</xdr:colOff>
      <xdr:row>56</xdr:row>
      <xdr:rowOff>144780</xdr:rowOff>
    </xdr:to>
    <xdr:sp macro="" textlink="">
      <xdr:nvSpPr>
        <xdr:cNvPr id="225309" name="Option Button 29" hidden="1">
          <a:extLst>
            <a:ext uri="{63B3BB69-23CF-44E3-9099-C40C66FF867C}">
              <a14:compatExt xmlns:a14="http://schemas.microsoft.com/office/drawing/2010/main" spid="_x0000_s225309"/>
            </a:ext>
            <a:ext uri="{FF2B5EF4-FFF2-40B4-BE49-F238E27FC236}">
              <a16:creationId xmlns:a16="http://schemas.microsoft.com/office/drawing/2014/main" id="{00000000-0008-0000-1800-00001D7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6" name="Option Button 1" hidden="1">
              <a:extLst>
                <a:ext uri="{63B3BB69-23CF-44E3-9099-C40C66FF867C}">
                  <a14:compatExt spid="_x0000_s225281"/>
                </a:ext>
                <a:ext uri="{FF2B5EF4-FFF2-40B4-BE49-F238E27FC236}">
                  <a16:creationId xmlns:a16="http://schemas.microsoft.com/office/drawing/2014/main" id="{00000000-0008-0000-18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101600</xdr:rowOff>
        </xdr:from>
        <xdr:to>
          <xdr:col>24</xdr:col>
          <xdr:colOff>184150</xdr:colOff>
          <xdr:row>6</xdr:row>
          <xdr:rowOff>298450</xdr:rowOff>
        </xdr:to>
        <xdr:sp macro="" textlink="">
          <xdr:nvSpPr>
            <xdr:cNvPr id="7" name="Option Button 2" hidden="1">
              <a:extLst>
                <a:ext uri="{63B3BB69-23CF-44E3-9099-C40C66FF867C}">
                  <a14:compatExt spid="_x0000_s225282"/>
                </a:ext>
                <a:ext uri="{FF2B5EF4-FFF2-40B4-BE49-F238E27FC236}">
                  <a16:creationId xmlns:a16="http://schemas.microsoft.com/office/drawing/2014/main" id="{00000000-0008-0000-18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8" name="Option Button 3" hidden="1">
              <a:extLst>
                <a:ext uri="{63B3BB69-23CF-44E3-9099-C40C66FF867C}">
                  <a14:compatExt spid="_x0000_s225283"/>
                </a:ext>
                <a:ext uri="{FF2B5EF4-FFF2-40B4-BE49-F238E27FC236}">
                  <a16:creationId xmlns:a16="http://schemas.microsoft.com/office/drawing/2014/main" id="{00000000-0008-0000-18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31750</xdr:colOff>
          <xdr:row>8</xdr:row>
          <xdr:rowOff>0</xdr:rowOff>
        </xdr:to>
        <xdr:sp macro="" textlink="">
          <xdr:nvSpPr>
            <xdr:cNvPr id="9" name="Group Box 4" hidden="1">
              <a:extLst>
                <a:ext uri="{63B3BB69-23CF-44E3-9099-C40C66FF867C}">
                  <a14:compatExt spid="_x0000_s225284"/>
                </a:ext>
                <a:ext uri="{FF2B5EF4-FFF2-40B4-BE49-F238E27FC236}">
                  <a16:creationId xmlns:a16="http://schemas.microsoft.com/office/drawing/2014/main" id="{00000000-0008-0000-1800-000009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31750</xdr:colOff>
          <xdr:row>12</xdr:row>
          <xdr:rowOff>0</xdr:rowOff>
        </xdr:to>
        <xdr:sp macro="" textlink="">
          <xdr:nvSpPr>
            <xdr:cNvPr id="10" name="Group Box 5" hidden="1">
              <a:extLst>
                <a:ext uri="{63B3BB69-23CF-44E3-9099-C40C66FF867C}">
                  <a14:compatExt spid="_x0000_s225285"/>
                </a:ext>
                <a:ext uri="{FF2B5EF4-FFF2-40B4-BE49-F238E27FC236}">
                  <a16:creationId xmlns:a16="http://schemas.microsoft.com/office/drawing/2014/main" id="{00000000-0008-0000-1800-00000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25400</xdr:rowOff>
        </xdr:from>
        <xdr:to>
          <xdr:col>24</xdr:col>
          <xdr:colOff>146050</xdr:colOff>
          <xdr:row>11</xdr:row>
          <xdr:rowOff>69850</xdr:rowOff>
        </xdr:to>
        <xdr:sp macro="" textlink="">
          <xdr:nvSpPr>
            <xdr:cNvPr id="11" name="Option Button 6" hidden="1">
              <a:extLst>
                <a:ext uri="{63B3BB69-23CF-44E3-9099-C40C66FF867C}">
                  <a14:compatExt spid="_x0000_s225286"/>
                </a:ext>
                <a:ext uri="{FF2B5EF4-FFF2-40B4-BE49-F238E27FC236}">
                  <a16:creationId xmlns:a16="http://schemas.microsoft.com/office/drawing/2014/main" id="{00000000-0008-0000-18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25400</xdr:rowOff>
        </xdr:from>
        <xdr:to>
          <xdr:col>22</xdr:col>
          <xdr:colOff>190500</xdr:colOff>
          <xdr:row>15</xdr:row>
          <xdr:rowOff>222250</xdr:rowOff>
        </xdr:to>
        <xdr:sp macro="" textlink="">
          <xdr:nvSpPr>
            <xdr:cNvPr id="12" name="Option Button 7" hidden="1">
              <a:extLst>
                <a:ext uri="{63B3BB69-23CF-44E3-9099-C40C66FF867C}">
                  <a14:compatExt spid="_x0000_s225287"/>
                </a:ext>
                <a:ext uri="{FF2B5EF4-FFF2-40B4-BE49-F238E27FC236}">
                  <a16:creationId xmlns:a16="http://schemas.microsoft.com/office/drawing/2014/main" id="{00000000-0008-0000-18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139700</xdr:colOff>
          <xdr:row>15</xdr:row>
          <xdr:rowOff>254000</xdr:rowOff>
        </xdr:to>
        <xdr:sp macro="" textlink="">
          <xdr:nvSpPr>
            <xdr:cNvPr id="13" name="Option Button 8" hidden="1">
              <a:extLst>
                <a:ext uri="{63B3BB69-23CF-44E3-9099-C40C66FF867C}">
                  <a14:compatExt spid="_x0000_s225288"/>
                </a:ext>
                <a:ext uri="{FF2B5EF4-FFF2-40B4-BE49-F238E27FC236}">
                  <a16:creationId xmlns:a16="http://schemas.microsoft.com/office/drawing/2014/main" id="{00000000-0008-0000-18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139700</xdr:colOff>
          <xdr:row>19</xdr:row>
          <xdr:rowOff>63500</xdr:rowOff>
        </xdr:from>
        <xdr:to>
          <xdr:col>22</xdr:col>
          <xdr:colOff>184150</xdr:colOff>
          <xdr:row>20</xdr:row>
          <xdr:rowOff>146050</xdr:rowOff>
        </xdr:to>
        <xdr:sp macro="" textlink="">
          <xdr:nvSpPr>
            <xdr:cNvPr id="14" name="Option Button 9" hidden="1">
              <a:extLst>
                <a:ext uri="{63B3BB69-23CF-44E3-9099-C40C66FF867C}">
                  <a14:compatExt spid="_x0000_s225289"/>
                </a:ext>
                <a:ext uri="{FF2B5EF4-FFF2-40B4-BE49-F238E27FC236}">
                  <a16:creationId xmlns:a16="http://schemas.microsoft.com/office/drawing/2014/main" id="{00000000-0008-0000-18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52</xdr:row>
          <xdr:rowOff>152400</xdr:rowOff>
        </xdr:from>
        <xdr:to>
          <xdr:col>22</xdr:col>
          <xdr:colOff>260350</xdr:colOff>
          <xdr:row>53</xdr:row>
          <xdr:rowOff>222250</xdr:rowOff>
        </xdr:to>
        <xdr:sp macro="" textlink="">
          <xdr:nvSpPr>
            <xdr:cNvPr id="15" name="Option Button 10" hidden="1">
              <a:extLst>
                <a:ext uri="{63B3BB69-23CF-44E3-9099-C40C66FF867C}">
                  <a14:compatExt spid="_x0000_s225290"/>
                </a:ext>
                <a:ext uri="{FF2B5EF4-FFF2-40B4-BE49-F238E27FC236}">
                  <a16:creationId xmlns:a16="http://schemas.microsoft.com/office/drawing/2014/main" id="{00000000-0008-0000-18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146050</xdr:colOff>
          <xdr:row>20</xdr:row>
          <xdr:rowOff>114300</xdr:rowOff>
        </xdr:to>
        <xdr:sp macro="" textlink="">
          <xdr:nvSpPr>
            <xdr:cNvPr id="16" name="Option Button 11" hidden="1">
              <a:extLst>
                <a:ext uri="{63B3BB69-23CF-44E3-9099-C40C66FF867C}">
                  <a14:compatExt spid="_x0000_s225291"/>
                </a:ext>
                <a:ext uri="{FF2B5EF4-FFF2-40B4-BE49-F238E27FC236}">
                  <a16:creationId xmlns:a16="http://schemas.microsoft.com/office/drawing/2014/main" id="{00000000-0008-0000-18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52</xdr:row>
          <xdr:rowOff>184150</xdr:rowOff>
        </xdr:from>
        <xdr:to>
          <xdr:col>24</xdr:col>
          <xdr:colOff>146050</xdr:colOff>
          <xdr:row>53</xdr:row>
          <xdr:rowOff>184150</xdr:rowOff>
        </xdr:to>
        <xdr:sp macro="" textlink="">
          <xdr:nvSpPr>
            <xdr:cNvPr id="17" name="Option Button 12" hidden="1">
              <a:extLst>
                <a:ext uri="{63B3BB69-23CF-44E3-9099-C40C66FF867C}">
                  <a14:compatExt spid="_x0000_s225292"/>
                </a:ext>
                <a:ext uri="{FF2B5EF4-FFF2-40B4-BE49-F238E27FC236}">
                  <a16:creationId xmlns:a16="http://schemas.microsoft.com/office/drawing/2014/main" id="{00000000-0008-0000-18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31750</xdr:colOff>
          <xdr:row>13</xdr:row>
          <xdr:rowOff>146050</xdr:rowOff>
        </xdr:to>
        <xdr:sp macro="" textlink="">
          <xdr:nvSpPr>
            <xdr:cNvPr id="18" name="Group Box 13" hidden="1">
              <a:extLst>
                <a:ext uri="{63B3BB69-23CF-44E3-9099-C40C66FF867C}">
                  <a14:compatExt spid="_x0000_s225293"/>
                </a:ext>
                <a:ext uri="{FF2B5EF4-FFF2-40B4-BE49-F238E27FC236}">
                  <a16:creationId xmlns:a16="http://schemas.microsoft.com/office/drawing/2014/main" id="{00000000-0008-0000-1800-00001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31750</xdr:colOff>
          <xdr:row>18</xdr:row>
          <xdr:rowOff>0</xdr:rowOff>
        </xdr:to>
        <xdr:sp macro="" textlink="">
          <xdr:nvSpPr>
            <xdr:cNvPr id="19" name="Group Box 14" hidden="1">
              <a:extLst>
                <a:ext uri="{63B3BB69-23CF-44E3-9099-C40C66FF867C}">
                  <a14:compatExt spid="_x0000_s225294"/>
                </a:ext>
                <a:ext uri="{FF2B5EF4-FFF2-40B4-BE49-F238E27FC236}">
                  <a16:creationId xmlns:a16="http://schemas.microsoft.com/office/drawing/2014/main" id="{00000000-0008-0000-1800-000013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31750</xdr:colOff>
          <xdr:row>21</xdr:row>
          <xdr:rowOff>0</xdr:rowOff>
        </xdr:to>
        <xdr:sp macro="" textlink="">
          <xdr:nvSpPr>
            <xdr:cNvPr id="20" name="Group Box 15" hidden="1">
              <a:extLst>
                <a:ext uri="{63B3BB69-23CF-44E3-9099-C40C66FF867C}">
                  <a14:compatExt spid="_x0000_s225295"/>
                </a:ext>
                <a:ext uri="{FF2B5EF4-FFF2-40B4-BE49-F238E27FC236}">
                  <a16:creationId xmlns:a16="http://schemas.microsoft.com/office/drawing/2014/main" id="{00000000-0008-0000-1800-00001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31750</xdr:colOff>
          <xdr:row>54</xdr:row>
          <xdr:rowOff>139700</xdr:rowOff>
        </xdr:to>
        <xdr:sp macro="" textlink="">
          <xdr:nvSpPr>
            <xdr:cNvPr id="21" name="Group Box 16" hidden="1">
              <a:extLst>
                <a:ext uri="{63B3BB69-23CF-44E3-9099-C40C66FF867C}">
                  <a14:compatExt spid="_x0000_s225296"/>
                </a:ext>
                <a:ext uri="{FF2B5EF4-FFF2-40B4-BE49-F238E27FC236}">
                  <a16:creationId xmlns:a16="http://schemas.microsoft.com/office/drawing/2014/main" id="{00000000-0008-0000-1800-000015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2" name="Option Button 17" hidden="1">
              <a:extLst>
                <a:ext uri="{63B3BB69-23CF-44E3-9099-C40C66FF867C}">
                  <a14:compatExt spid="_x0000_s225297"/>
                </a:ext>
                <a:ext uri="{FF2B5EF4-FFF2-40B4-BE49-F238E27FC236}">
                  <a16:creationId xmlns:a16="http://schemas.microsoft.com/office/drawing/2014/main" id="{00000000-0008-0000-18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101600</xdr:colOff>
          <xdr:row>13</xdr:row>
          <xdr:rowOff>114300</xdr:rowOff>
        </xdr:to>
        <xdr:sp macro="" textlink="">
          <xdr:nvSpPr>
            <xdr:cNvPr id="23" name="Option Button 18" hidden="1">
              <a:extLst>
                <a:ext uri="{63B3BB69-23CF-44E3-9099-C40C66FF867C}">
                  <a14:compatExt spid="_x0000_s225298"/>
                </a:ext>
                <a:ext uri="{FF2B5EF4-FFF2-40B4-BE49-F238E27FC236}">
                  <a16:creationId xmlns:a16="http://schemas.microsoft.com/office/drawing/2014/main" id="{00000000-0008-0000-18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260350</xdr:colOff>
          <xdr:row>17</xdr:row>
          <xdr:rowOff>222250</xdr:rowOff>
        </xdr:to>
        <xdr:sp macro="" textlink="">
          <xdr:nvSpPr>
            <xdr:cNvPr id="24" name="Option Button 19" hidden="1">
              <a:extLst>
                <a:ext uri="{63B3BB69-23CF-44E3-9099-C40C66FF867C}">
                  <a14:compatExt spid="_x0000_s225299"/>
                </a:ext>
                <a:ext uri="{FF2B5EF4-FFF2-40B4-BE49-F238E27FC236}">
                  <a16:creationId xmlns:a16="http://schemas.microsoft.com/office/drawing/2014/main" id="{00000000-0008-0000-18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222250</xdr:rowOff>
        </xdr:to>
        <xdr:sp macro="" textlink="">
          <xdr:nvSpPr>
            <xdr:cNvPr id="25" name="Option Button 20" hidden="1">
              <a:extLst>
                <a:ext uri="{63B3BB69-23CF-44E3-9099-C40C66FF867C}">
                  <a14:compatExt spid="_x0000_s225300"/>
                </a:ext>
                <a:ext uri="{FF2B5EF4-FFF2-40B4-BE49-F238E27FC236}">
                  <a16:creationId xmlns:a16="http://schemas.microsoft.com/office/drawing/2014/main" id="{00000000-0008-0000-18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31750</xdr:colOff>
          <xdr:row>36</xdr:row>
          <xdr:rowOff>0</xdr:rowOff>
        </xdr:to>
        <xdr:sp macro="" textlink="">
          <xdr:nvSpPr>
            <xdr:cNvPr id="26" name="Group Box 21" hidden="1">
              <a:extLst>
                <a:ext uri="{63B3BB69-23CF-44E3-9099-C40C66FF867C}">
                  <a14:compatExt spid="_x0000_s225301"/>
                </a:ext>
                <a:ext uri="{FF2B5EF4-FFF2-40B4-BE49-F238E27FC236}">
                  <a16:creationId xmlns:a16="http://schemas.microsoft.com/office/drawing/2014/main" id="{00000000-0008-0000-1800-00001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35</xdr:row>
          <xdr:rowOff>146050</xdr:rowOff>
        </xdr:from>
        <xdr:to>
          <xdr:col>22</xdr:col>
          <xdr:colOff>222250</xdr:colOff>
          <xdr:row>35</xdr:row>
          <xdr:rowOff>374650</xdr:rowOff>
        </xdr:to>
        <xdr:sp macro="" textlink="">
          <xdr:nvSpPr>
            <xdr:cNvPr id="27" name="Option Button 22" hidden="1">
              <a:extLst>
                <a:ext uri="{63B3BB69-23CF-44E3-9099-C40C66FF867C}">
                  <a14:compatExt spid="_x0000_s225302"/>
                </a:ext>
                <a:ext uri="{FF2B5EF4-FFF2-40B4-BE49-F238E27FC236}">
                  <a16:creationId xmlns:a16="http://schemas.microsoft.com/office/drawing/2014/main" id="{00000000-0008-0000-1800-00001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35</xdr:row>
          <xdr:rowOff>146050</xdr:rowOff>
        </xdr:from>
        <xdr:to>
          <xdr:col>24</xdr:col>
          <xdr:colOff>184150</xdr:colOff>
          <xdr:row>35</xdr:row>
          <xdr:rowOff>374650</xdr:rowOff>
        </xdr:to>
        <xdr:sp macro="" textlink="">
          <xdr:nvSpPr>
            <xdr:cNvPr id="28" name="Option Button 23" hidden="1">
              <a:extLst>
                <a:ext uri="{63B3BB69-23CF-44E3-9099-C40C66FF867C}">
                  <a14:compatExt spid="_x0000_s225303"/>
                </a:ext>
                <a:ext uri="{FF2B5EF4-FFF2-40B4-BE49-F238E27FC236}">
                  <a16:creationId xmlns:a16="http://schemas.microsoft.com/office/drawing/2014/main" id="{00000000-0008-0000-18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9" name="Group Box 24" hidden="1">
              <a:extLst>
                <a:ext uri="{63B3BB69-23CF-44E3-9099-C40C66FF867C}">
                  <a14:compatExt spid="_x0000_s225304"/>
                </a:ext>
                <a:ext uri="{FF2B5EF4-FFF2-40B4-BE49-F238E27FC236}">
                  <a16:creationId xmlns:a16="http://schemas.microsoft.com/office/drawing/2014/main" id="{00000000-0008-0000-1800-00001D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190500</xdr:colOff>
          <xdr:row>8</xdr:row>
          <xdr:rowOff>292100</xdr:rowOff>
        </xdr:to>
        <xdr:sp macro="" textlink="">
          <xdr:nvSpPr>
            <xdr:cNvPr id="30" name="Option Button 25" hidden="1">
              <a:extLst>
                <a:ext uri="{63B3BB69-23CF-44E3-9099-C40C66FF867C}">
                  <a14:compatExt spid="_x0000_s225305"/>
                </a:ext>
                <a:ext uri="{FF2B5EF4-FFF2-40B4-BE49-F238E27FC236}">
                  <a16:creationId xmlns:a16="http://schemas.microsoft.com/office/drawing/2014/main" id="{00000000-0008-0000-1800-00001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190500</xdr:colOff>
          <xdr:row>8</xdr:row>
          <xdr:rowOff>292100</xdr:rowOff>
        </xdr:to>
        <xdr:sp macro="" textlink="">
          <xdr:nvSpPr>
            <xdr:cNvPr id="31" name="Option Button 26" hidden="1">
              <a:extLst>
                <a:ext uri="{63B3BB69-23CF-44E3-9099-C40C66FF867C}">
                  <a14:compatExt spid="_x0000_s225306"/>
                </a:ext>
                <a:ext uri="{FF2B5EF4-FFF2-40B4-BE49-F238E27FC236}">
                  <a16:creationId xmlns:a16="http://schemas.microsoft.com/office/drawing/2014/main" id="{00000000-0008-0000-1800-00001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31750</xdr:colOff>
          <xdr:row>9</xdr:row>
          <xdr:rowOff>0</xdr:rowOff>
        </xdr:to>
        <xdr:sp macro="" textlink="">
          <xdr:nvSpPr>
            <xdr:cNvPr id="32" name="Group Box 27" hidden="1">
              <a:extLst>
                <a:ext uri="{63B3BB69-23CF-44E3-9099-C40C66FF867C}">
                  <a14:compatExt spid="_x0000_s225307"/>
                </a:ext>
                <a:ext uri="{FF2B5EF4-FFF2-40B4-BE49-F238E27FC236}">
                  <a16:creationId xmlns:a16="http://schemas.microsoft.com/office/drawing/2014/main" id="{00000000-0008-0000-1800-000020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55</xdr:row>
          <xdr:rowOff>146050</xdr:rowOff>
        </xdr:from>
        <xdr:to>
          <xdr:col>22</xdr:col>
          <xdr:colOff>222250</xdr:colOff>
          <xdr:row>56</xdr:row>
          <xdr:rowOff>152400</xdr:rowOff>
        </xdr:to>
        <xdr:sp macro="" textlink="">
          <xdr:nvSpPr>
            <xdr:cNvPr id="33" name="Option Button 28" hidden="1">
              <a:extLst>
                <a:ext uri="{63B3BB69-23CF-44E3-9099-C40C66FF867C}">
                  <a14:compatExt spid="_x0000_s225308"/>
                </a:ext>
                <a:ext uri="{FF2B5EF4-FFF2-40B4-BE49-F238E27FC236}">
                  <a16:creationId xmlns:a16="http://schemas.microsoft.com/office/drawing/2014/main" id="{00000000-0008-0000-1800-00002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55</xdr:row>
          <xdr:rowOff>184150</xdr:rowOff>
        </xdr:from>
        <xdr:to>
          <xdr:col>24</xdr:col>
          <xdr:colOff>146050</xdr:colOff>
          <xdr:row>56</xdr:row>
          <xdr:rowOff>146050</xdr:rowOff>
        </xdr:to>
        <xdr:sp macro="" textlink="">
          <xdr:nvSpPr>
            <xdr:cNvPr id="34" name="Option Button 29" hidden="1">
              <a:extLst>
                <a:ext uri="{63B3BB69-23CF-44E3-9099-C40C66FF867C}">
                  <a14:compatExt spid="_x0000_s225309"/>
                </a:ext>
                <a:ext uri="{FF2B5EF4-FFF2-40B4-BE49-F238E27FC236}">
                  <a16:creationId xmlns:a16="http://schemas.microsoft.com/office/drawing/2014/main" id="{00000000-0008-0000-1800-00002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4.bin"/><Relationship Id="rId4" Type="http://schemas.openxmlformats.org/officeDocument/2006/relationships/ctrlProp" Target="../ctrlProps/ctrlProp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15.bin"/><Relationship Id="rId4" Type="http://schemas.openxmlformats.org/officeDocument/2006/relationships/ctrlProp" Target="../ctrlProps/ctrlProp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3.xml"/><Relationship Id="rId1" Type="http://schemas.openxmlformats.org/officeDocument/2006/relationships/printerSettings" Target="../printerSettings/printerSettings16.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14.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22.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5.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23.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34" Type="http://schemas.openxmlformats.org/officeDocument/2006/relationships/ctrlProp" Target="../ctrlProps/ctrlProp93.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2" Type="http://schemas.openxmlformats.org/officeDocument/2006/relationships/drawing" Target="../drawings/drawing16.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4.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 Id="rId8" Type="http://schemas.openxmlformats.org/officeDocument/2006/relationships/ctrlProp" Target="../ctrlProps/ctrlProp67.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26" Type="http://schemas.openxmlformats.org/officeDocument/2006/relationships/ctrlProp" Target="../ctrlProps/ctrlProp117.xml"/><Relationship Id="rId3" Type="http://schemas.openxmlformats.org/officeDocument/2006/relationships/vmlDrawing" Target="../drawings/vmlDrawing8.v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drawing" Target="../drawings/drawing17.xml"/><Relationship Id="rId16" Type="http://schemas.openxmlformats.org/officeDocument/2006/relationships/ctrlProp" Target="../ctrlProps/ctrlProp107.xml"/><Relationship Id="rId20" Type="http://schemas.openxmlformats.org/officeDocument/2006/relationships/ctrlProp" Target="../ctrlProps/ctrlProp111.xml"/><Relationship Id="rId29" Type="http://schemas.openxmlformats.org/officeDocument/2006/relationships/ctrlProp" Target="../ctrlProps/ctrlProp120.xml"/><Relationship Id="rId1" Type="http://schemas.openxmlformats.org/officeDocument/2006/relationships/printerSettings" Target="../printerSettings/printerSettings25.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32" Type="http://schemas.openxmlformats.org/officeDocument/2006/relationships/ctrlProp" Target="../ctrlProps/ctrlProp123.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28" Type="http://schemas.openxmlformats.org/officeDocument/2006/relationships/ctrlProp" Target="../ctrlProps/ctrlProp119.xml"/><Relationship Id="rId10" Type="http://schemas.openxmlformats.org/officeDocument/2006/relationships/ctrlProp" Target="../ctrlProps/ctrlProp101.xml"/><Relationship Id="rId19" Type="http://schemas.openxmlformats.org/officeDocument/2006/relationships/ctrlProp" Target="../ctrlProps/ctrlProp110.xml"/><Relationship Id="rId31" Type="http://schemas.openxmlformats.org/officeDocument/2006/relationships/ctrlProp" Target="../ctrlProps/ctrlProp122.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 Id="rId27" Type="http://schemas.openxmlformats.org/officeDocument/2006/relationships/ctrlProp" Target="../ctrlProps/ctrlProp118.xml"/><Relationship Id="rId30" Type="http://schemas.openxmlformats.org/officeDocument/2006/relationships/ctrlProp" Target="../ctrlProps/ctrlProp1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CCC"/>
  </sheetPr>
  <dimension ref="A1:M29"/>
  <sheetViews>
    <sheetView showGridLines="0" view="pageBreakPreview" zoomScaleNormal="100" zoomScaleSheetLayoutView="100" workbookViewId="0">
      <selection activeCell="N2" sqref="N2"/>
    </sheetView>
  </sheetViews>
  <sheetFormatPr defaultColWidth="9" defaultRowHeight="13"/>
  <cols>
    <col min="1" max="1" width="5.08984375" style="367" customWidth="1"/>
    <col min="2" max="12" width="9" style="367" customWidth="1"/>
    <col min="13" max="13" width="10.90625" style="367" customWidth="1"/>
    <col min="14" max="16384" width="9" style="367"/>
  </cols>
  <sheetData>
    <row r="1" spans="1:13" ht="9.75" customHeight="1"/>
    <row r="2" spans="1:13" ht="48.75" customHeight="1">
      <c r="A2" s="1170" t="s">
        <v>468</v>
      </c>
      <c r="B2" s="1171"/>
      <c r="C2" s="1171"/>
      <c r="D2" s="1171"/>
      <c r="E2" s="1171"/>
      <c r="F2" s="1171"/>
      <c r="G2" s="1171"/>
      <c r="H2" s="1171"/>
      <c r="I2" s="1171"/>
      <c r="J2" s="1171"/>
      <c r="K2" s="1171"/>
      <c r="L2" s="1171"/>
      <c r="M2" s="1171"/>
    </row>
    <row r="3" spans="1:13" ht="26.25" customHeight="1">
      <c r="A3" s="1171" t="s">
        <v>1129</v>
      </c>
      <c r="B3" s="1171"/>
      <c r="C3" s="1171"/>
      <c r="D3" s="1171"/>
      <c r="E3" s="1171"/>
      <c r="F3" s="1171"/>
      <c r="G3" s="1171"/>
      <c r="H3" s="1171"/>
      <c r="I3" s="1171"/>
      <c r="J3" s="1171"/>
      <c r="K3" s="1171"/>
      <c r="L3" s="1171"/>
      <c r="M3" s="1171"/>
    </row>
    <row r="4" spans="1:13" ht="15.75" customHeight="1">
      <c r="A4" s="368"/>
      <c r="B4" s="369"/>
      <c r="C4" s="369"/>
      <c r="D4" s="369"/>
      <c r="E4" s="369"/>
      <c r="F4" s="369"/>
      <c r="G4" s="369"/>
      <c r="H4" s="369"/>
      <c r="I4" s="369"/>
      <c r="J4" s="369"/>
      <c r="K4" s="369"/>
      <c r="L4" s="369"/>
      <c r="M4" s="369"/>
    </row>
    <row r="5" spans="1:13" ht="13.5" customHeight="1">
      <c r="A5" s="368"/>
      <c r="B5" s="369"/>
      <c r="C5" s="369"/>
      <c r="D5" s="369"/>
      <c r="E5" s="369"/>
      <c r="F5" s="369"/>
      <c r="G5" s="369"/>
      <c r="H5" s="369"/>
      <c r="I5" s="369"/>
      <c r="J5" s="369"/>
      <c r="K5" s="369"/>
      <c r="L5" s="369"/>
      <c r="M5" s="369"/>
    </row>
    <row r="6" spans="1:13" s="371" customFormat="1" ht="15" customHeight="1">
      <c r="A6" s="370" t="s">
        <v>606</v>
      </c>
      <c r="B6" s="1172" t="s">
        <v>1125</v>
      </c>
      <c r="C6" s="1172"/>
      <c r="D6" s="1172"/>
      <c r="E6" s="1172"/>
      <c r="F6" s="1172"/>
      <c r="G6" s="1172"/>
      <c r="H6" s="1172"/>
      <c r="I6" s="1172"/>
      <c r="J6" s="1172"/>
      <c r="K6" s="1172"/>
      <c r="L6" s="1172"/>
      <c r="M6" s="1172"/>
    </row>
    <row r="7" spans="1:13" s="371" customFormat="1" ht="15" customHeight="1">
      <c r="A7" s="372"/>
      <c r="B7" s="1172" t="s">
        <v>1126</v>
      </c>
      <c r="C7" s="1172"/>
      <c r="D7" s="1172"/>
      <c r="E7" s="1172"/>
      <c r="F7" s="1172"/>
      <c r="G7" s="1172"/>
      <c r="H7" s="1172"/>
      <c r="I7" s="1172"/>
      <c r="J7" s="1172"/>
      <c r="K7" s="1172"/>
      <c r="L7" s="1172"/>
      <c r="M7" s="1172"/>
    </row>
    <row r="8" spans="1:13" s="371" customFormat="1" ht="5.25" customHeight="1">
      <c r="A8" s="372"/>
      <c r="B8" s="1092"/>
      <c r="C8" s="1092"/>
      <c r="D8" s="1092"/>
      <c r="E8" s="1092"/>
      <c r="F8" s="1092"/>
      <c r="G8" s="1092"/>
      <c r="H8" s="1092"/>
      <c r="I8" s="1092"/>
      <c r="J8" s="1092"/>
      <c r="K8" s="1092"/>
      <c r="L8" s="1092"/>
      <c r="M8" s="1092"/>
    </row>
    <row r="9" spans="1:13" s="371" customFormat="1" ht="15" customHeight="1">
      <c r="A9" s="373" t="s">
        <v>467</v>
      </c>
      <c r="B9" s="1167" t="s">
        <v>469</v>
      </c>
      <c r="C9" s="1167"/>
      <c r="D9" s="1167"/>
      <c r="E9" s="1167"/>
      <c r="F9" s="1167"/>
      <c r="G9" s="1167"/>
      <c r="H9" s="1167"/>
      <c r="I9" s="1167"/>
      <c r="J9" s="1167"/>
      <c r="K9" s="1167"/>
      <c r="L9" s="1167"/>
      <c r="M9" s="1167"/>
    </row>
    <row r="10" spans="1:13" s="371" customFormat="1" ht="15" customHeight="1">
      <c r="A10" s="373"/>
      <c r="B10" s="1167" t="s">
        <v>738</v>
      </c>
      <c r="C10" s="1167"/>
      <c r="D10" s="1167"/>
      <c r="E10" s="1167"/>
      <c r="F10" s="1167"/>
      <c r="G10" s="1167"/>
      <c r="H10" s="1167"/>
      <c r="I10" s="1167"/>
      <c r="J10" s="1167"/>
      <c r="K10" s="1167"/>
      <c r="L10" s="1167"/>
      <c r="M10" s="1167"/>
    </row>
    <row r="11" spans="1:13" s="371" customFormat="1" ht="5.25" customHeight="1">
      <c r="A11" s="373"/>
      <c r="B11" s="1091"/>
      <c r="C11" s="1091"/>
      <c r="D11" s="1091"/>
      <c r="E11" s="1091"/>
      <c r="F11" s="1091"/>
      <c r="G11" s="1091"/>
      <c r="H11" s="1091"/>
      <c r="I11" s="1091"/>
      <c r="J11" s="1091"/>
      <c r="K11" s="1091"/>
      <c r="L11" s="1091"/>
      <c r="M11" s="1091"/>
    </row>
    <row r="12" spans="1:13" s="371" customFormat="1" ht="15" customHeight="1">
      <c r="A12" s="374" t="s">
        <v>467</v>
      </c>
      <c r="B12" s="372" t="s">
        <v>258</v>
      </c>
      <c r="C12" s="372"/>
      <c r="D12" s="372"/>
      <c r="E12" s="372"/>
      <c r="F12" s="372"/>
      <c r="G12" s="372"/>
      <c r="H12" s="372"/>
      <c r="I12" s="372"/>
      <c r="J12" s="372"/>
      <c r="K12" s="372"/>
      <c r="L12" s="372"/>
      <c r="M12" s="372"/>
    </row>
    <row r="13" spans="1:13" s="371" customFormat="1" ht="15" customHeight="1">
      <c r="A13" s="375"/>
      <c r="B13" s="371" t="s">
        <v>605</v>
      </c>
      <c r="C13" s="372"/>
      <c r="D13" s="372"/>
      <c r="E13" s="372"/>
      <c r="F13" s="372"/>
      <c r="G13" s="372"/>
      <c r="H13" s="372"/>
      <c r="I13" s="372"/>
      <c r="J13" s="372"/>
      <c r="K13" s="372"/>
      <c r="L13" s="372"/>
      <c r="M13" s="372"/>
    </row>
    <row r="14" spans="1:13" s="371" customFormat="1" ht="29.15" customHeight="1">
      <c r="A14" s="375"/>
      <c r="B14" s="1167" t="s">
        <v>1005</v>
      </c>
      <c r="C14" s="1167"/>
      <c r="D14" s="1167"/>
      <c r="E14" s="1167"/>
      <c r="F14" s="1167"/>
      <c r="G14" s="1167"/>
      <c r="H14" s="1167"/>
      <c r="I14" s="1167"/>
      <c r="J14" s="1167"/>
      <c r="K14" s="1167"/>
      <c r="L14" s="1167"/>
      <c r="M14" s="1167"/>
    </row>
    <row r="15" spans="1:13" s="371" customFormat="1" ht="15" customHeight="1">
      <c r="A15" s="375"/>
      <c r="B15" s="1167" t="s">
        <v>470</v>
      </c>
      <c r="C15" s="1167"/>
      <c r="D15" s="1167"/>
      <c r="E15" s="1167"/>
      <c r="F15" s="1167"/>
      <c r="G15" s="1167"/>
      <c r="H15" s="1167"/>
      <c r="I15" s="1167"/>
      <c r="J15" s="1167"/>
      <c r="K15" s="1167"/>
      <c r="L15" s="1167"/>
      <c r="M15" s="1167"/>
    </row>
    <row r="16" spans="1:13" s="371" customFormat="1" ht="30" customHeight="1">
      <c r="A16" s="375"/>
      <c r="B16" s="1173" t="s">
        <v>1127</v>
      </c>
      <c r="C16" s="1173"/>
      <c r="D16" s="1173"/>
      <c r="E16" s="1173"/>
      <c r="F16" s="1173"/>
      <c r="G16" s="1173"/>
      <c r="H16" s="1173"/>
      <c r="I16" s="1173"/>
      <c r="J16" s="1173"/>
      <c r="K16" s="1173"/>
      <c r="L16" s="1173"/>
      <c r="M16" s="1173"/>
    </row>
    <row r="17" spans="1:13" s="371" customFormat="1" ht="15" customHeight="1">
      <c r="A17" s="375"/>
      <c r="B17" s="1167" t="s">
        <v>1113</v>
      </c>
      <c r="C17" s="1174"/>
      <c r="D17" s="1174"/>
      <c r="E17" s="1174"/>
      <c r="F17" s="1174"/>
      <c r="G17" s="1174"/>
      <c r="H17" s="1174"/>
      <c r="I17" s="1174"/>
      <c r="J17" s="1174"/>
      <c r="K17" s="1091"/>
      <c r="L17" s="1091"/>
      <c r="M17" s="1091"/>
    </row>
    <row r="18" spans="1:13" s="371" customFormat="1" ht="15" customHeight="1">
      <c r="A18" s="375"/>
      <c r="B18" s="1167" t="s">
        <v>1114</v>
      </c>
      <c r="C18" s="1167"/>
      <c r="D18" s="1167"/>
      <c r="E18" s="1167"/>
      <c r="F18" s="1167"/>
      <c r="G18" s="1167"/>
      <c r="H18" s="1167"/>
      <c r="I18" s="1167"/>
      <c r="J18" s="1167"/>
      <c r="K18" s="1167"/>
      <c r="L18" s="1167"/>
      <c r="M18" s="1167"/>
    </row>
    <row r="19" spans="1:13" s="376" customFormat="1" ht="27.75" customHeight="1">
      <c r="A19" s="375" t="s">
        <v>635</v>
      </c>
      <c r="B19" s="1167" t="s">
        <v>1115</v>
      </c>
      <c r="C19" s="1167"/>
      <c r="D19" s="1167"/>
      <c r="E19" s="1167"/>
      <c r="F19" s="1167"/>
      <c r="G19" s="1167"/>
      <c r="H19" s="1167"/>
      <c r="I19" s="1167"/>
      <c r="J19" s="1167"/>
      <c r="K19" s="1167"/>
      <c r="L19" s="1167"/>
      <c r="M19" s="1167"/>
    </row>
    <row r="20" spans="1:13" s="376" customFormat="1" ht="32.15" customHeight="1">
      <c r="A20" s="375"/>
      <c r="B20" s="1167" t="s">
        <v>1128</v>
      </c>
      <c r="C20" s="1167"/>
      <c r="D20" s="1167"/>
      <c r="E20" s="1167"/>
      <c r="F20" s="1167"/>
      <c r="G20" s="1167"/>
      <c r="H20" s="1167"/>
      <c r="I20" s="1167"/>
      <c r="J20" s="1167"/>
      <c r="K20" s="1167"/>
      <c r="L20" s="1167"/>
      <c r="M20" s="1167"/>
    </row>
    <row r="21" spans="1:13" s="376" customFormat="1" ht="10.5" customHeight="1">
      <c r="A21" s="375"/>
      <c r="B21" s="1169"/>
      <c r="C21" s="1169"/>
      <c r="D21" s="1169"/>
      <c r="E21" s="1169"/>
      <c r="F21" s="1169"/>
      <c r="G21" s="1169"/>
      <c r="H21" s="1169"/>
      <c r="I21" s="1169"/>
      <c r="J21" s="1169"/>
      <c r="K21" s="1169"/>
      <c r="L21" s="1169"/>
      <c r="M21" s="1169"/>
    </row>
    <row r="22" spans="1:13" s="376" customFormat="1" ht="14">
      <c r="A22" s="375"/>
      <c r="B22" s="371"/>
      <c r="C22" s="371"/>
      <c r="D22" s="371"/>
      <c r="E22" s="371"/>
      <c r="F22" s="371"/>
      <c r="G22" s="371"/>
      <c r="H22" s="371"/>
      <c r="I22" s="371"/>
      <c r="J22" s="371"/>
      <c r="K22" s="371"/>
      <c r="L22" s="371"/>
      <c r="M22" s="371"/>
    </row>
    <row r="23" spans="1:13" s="376" customFormat="1" ht="14">
      <c r="A23" s="375"/>
      <c r="B23" s="371"/>
      <c r="C23" s="371"/>
      <c r="D23" s="371"/>
      <c r="E23" s="371"/>
      <c r="F23" s="371"/>
      <c r="G23" s="371"/>
      <c r="H23" s="371"/>
      <c r="I23" s="371"/>
      <c r="J23" s="371"/>
      <c r="K23" s="371"/>
      <c r="L23" s="371"/>
      <c r="M23" s="371"/>
    </row>
    <row r="24" spans="1:13" s="376" customFormat="1" ht="14">
      <c r="A24" s="375"/>
      <c r="B24" s="371"/>
      <c r="C24" s="371"/>
      <c r="D24" s="371"/>
      <c r="E24" s="371"/>
      <c r="F24" s="371"/>
      <c r="G24" s="371"/>
      <c r="H24" s="371"/>
      <c r="I24" s="371"/>
      <c r="J24" s="371"/>
      <c r="K24" s="371"/>
      <c r="L24" s="371"/>
      <c r="M24" s="371"/>
    </row>
    <row r="25" spans="1:13" s="376" customFormat="1" ht="14">
      <c r="A25" s="375"/>
      <c r="B25" s="371"/>
      <c r="C25" s="371" t="s">
        <v>465</v>
      </c>
      <c r="D25" s="377"/>
      <c r="E25" s="371" t="s">
        <v>604</v>
      </c>
      <c r="F25" s="375"/>
      <c r="G25" s="376" t="s">
        <v>603</v>
      </c>
      <c r="H25" s="1168" t="s">
        <v>602</v>
      </c>
      <c r="I25" s="1168"/>
      <c r="J25" s="371" t="s">
        <v>601</v>
      </c>
      <c r="K25" s="378" t="s">
        <v>480</v>
      </c>
      <c r="L25" s="371"/>
      <c r="M25" s="371"/>
    </row>
    <row r="26" spans="1:13" s="376" customFormat="1" ht="14">
      <c r="A26" s="375"/>
      <c r="B26" s="371"/>
      <c r="C26" s="371"/>
      <c r="D26" s="371"/>
      <c r="E26" s="371"/>
      <c r="F26" s="371"/>
      <c r="G26" s="371"/>
      <c r="H26" s="371"/>
      <c r="I26" s="371"/>
      <c r="J26" s="371"/>
      <c r="K26" s="371"/>
      <c r="L26" s="371"/>
      <c r="M26" s="371"/>
    </row>
    <row r="27" spans="1:13" s="376" customFormat="1" ht="14">
      <c r="A27" s="375"/>
      <c r="B27" s="371"/>
      <c r="C27" s="371"/>
      <c r="D27" s="371"/>
      <c r="E27" s="371"/>
      <c r="F27" s="371"/>
      <c r="G27" s="371"/>
      <c r="H27" s="371"/>
      <c r="I27" s="371"/>
      <c r="J27" s="371"/>
      <c r="K27" s="371"/>
      <c r="L27" s="371"/>
      <c r="M27" s="371"/>
    </row>
    <row r="28" spans="1:13" s="376" customFormat="1" ht="14">
      <c r="A28" s="375"/>
      <c r="B28" s="371"/>
      <c r="C28" s="371"/>
      <c r="D28" s="371"/>
      <c r="E28" s="371"/>
      <c r="F28" s="371"/>
      <c r="G28" s="371"/>
      <c r="H28" s="371"/>
      <c r="I28" s="371"/>
      <c r="J28" s="371"/>
      <c r="K28" s="371"/>
      <c r="L28" s="371"/>
      <c r="M28" s="371"/>
    </row>
    <row r="29" spans="1:13" s="376" customFormat="1" ht="14">
      <c r="A29" s="375"/>
      <c r="B29" s="371"/>
      <c r="C29" s="371"/>
      <c r="D29" s="371"/>
      <c r="E29" s="371"/>
      <c r="F29" s="371"/>
      <c r="G29" s="371"/>
      <c r="H29" s="371"/>
      <c r="I29" s="371"/>
      <c r="J29" s="371"/>
      <c r="K29" s="371"/>
      <c r="M29" s="375" t="s">
        <v>741</v>
      </c>
    </row>
  </sheetData>
  <mergeCells count="15">
    <mergeCell ref="B20:M20"/>
    <mergeCell ref="H25:I25"/>
    <mergeCell ref="B21:M21"/>
    <mergeCell ref="B19:M19"/>
    <mergeCell ref="A2:M2"/>
    <mergeCell ref="A3:M3"/>
    <mergeCell ref="B6:M6"/>
    <mergeCell ref="B7:M7"/>
    <mergeCell ref="B9:M9"/>
    <mergeCell ref="B10:M10"/>
    <mergeCell ref="B14:M14"/>
    <mergeCell ref="B15:M15"/>
    <mergeCell ref="B16:M16"/>
    <mergeCell ref="B17:J17"/>
    <mergeCell ref="B18:M18"/>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9F644"/>
  </sheetPr>
  <dimension ref="A1:V121"/>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activeCell="B1" sqref="B1"/>
    </sheetView>
  </sheetViews>
  <sheetFormatPr defaultColWidth="9" defaultRowHeight="13"/>
  <cols>
    <col min="1" max="1" width="3.453125" style="942" customWidth="1"/>
    <col min="2" max="2" width="9.90625" style="942" customWidth="1"/>
    <col min="3" max="3" width="41.08984375" style="942" customWidth="1"/>
    <col min="4" max="4" width="9.90625" style="944" customWidth="1"/>
    <col min="5" max="19" width="9.90625" style="942" customWidth="1"/>
    <col min="20" max="20" width="3.36328125" style="942" customWidth="1"/>
    <col min="21" max="21" width="8.453125" style="942" customWidth="1"/>
    <col min="22" max="16384" width="9" style="942"/>
  </cols>
  <sheetData>
    <row r="1" spans="1:20" ht="26.25" customHeight="1">
      <c r="B1" s="943" t="s">
        <v>566</v>
      </c>
      <c r="E1" s="944"/>
      <c r="F1" s="944"/>
      <c r="G1" s="944"/>
      <c r="H1" s="944"/>
      <c r="I1" s="944"/>
      <c r="J1" s="944"/>
      <c r="K1" s="944"/>
      <c r="L1" s="944"/>
      <c r="M1" s="944"/>
      <c r="N1" s="944"/>
      <c r="O1" s="944"/>
      <c r="P1" s="944"/>
      <c r="Q1" s="945" t="s">
        <v>398</v>
      </c>
      <c r="R1" s="946" t="s">
        <v>327</v>
      </c>
      <c r="S1" s="944"/>
    </row>
    <row r="2" spans="1:20" ht="26.25" customHeight="1" thickBot="1">
      <c r="B2" s="943"/>
      <c r="E2" s="944"/>
      <c r="F2" s="944"/>
      <c r="G2" s="944"/>
      <c r="H2" s="944"/>
      <c r="I2" s="944"/>
      <c r="J2" s="944"/>
      <c r="K2" s="944"/>
      <c r="L2" s="944"/>
      <c r="M2" s="944"/>
      <c r="N2" s="944"/>
      <c r="O2" s="944"/>
      <c r="P2" s="947"/>
      <c r="Q2" s="948" t="s">
        <v>397</v>
      </c>
      <c r="R2" s="949" t="s">
        <v>328</v>
      </c>
      <c r="S2" s="944"/>
    </row>
    <row r="3" spans="1:20" ht="15.5" customHeight="1">
      <c r="A3" s="950"/>
      <c r="B3" s="1247" t="s">
        <v>265</v>
      </c>
      <c r="C3" s="1249" t="s">
        <v>266</v>
      </c>
      <c r="D3" s="1251" t="s">
        <v>87</v>
      </c>
      <c r="E3" s="1254" t="s">
        <v>267</v>
      </c>
      <c r="F3" s="1236" t="s">
        <v>268</v>
      </c>
      <c r="G3" s="1236" t="s">
        <v>275</v>
      </c>
      <c r="H3" s="1236" t="s">
        <v>288</v>
      </c>
      <c r="I3" s="1236" t="s">
        <v>481</v>
      </c>
      <c r="J3" s="1233" t="s">
        <v>693</v>
      </c>
      <c r="K3" s="1236" t="s">
        <v>289</v>
      </c>
      <c r="L3" s="1236" t="s">
        <v>290</v>
      </c>
      <c r="M3" s="1236" t="s">
        <v>291</v>
      </c>
      <c r="N3" s="1236" t="s">
        <v>1138</v>
      </c>
      <c r="O3" s="1236" t="s">
        <v>292</v>
      </c>
      <c r="P3" s="1236" t="s">
        <v>293</v>
      </c>
      <c r="Q3" s="1239" t="s">
        <v>294</v>
      </c>
      <c r="R3" s="1236" t="s">
        <v>482</v>
      </c>
      <c r="S3" s="1222" t="s">
        <v>483</v>
      </c>
    </row>
    <row r="4" spans="1:20" ht="15.5" customHeight="1">
      <c r="A4" s="951"/>
      <c r="B4" s="1248"/>
      <c r="C4" s="1250"/>
      <c r="D4" s="1252"/>
      <c r="E4" s="1255"/>
      <c r="F4" s="1237"/>
      <c r="G4" s="1237"/>
      <c r="H4" s="1237"/>
      <c r="I4" s="1237"/>
      <c r="J4" s="1234"/>
      <c r="K4" s="1237"/>
      <c r="L4" s="1237"/>
      <c r="M4" s="1237"/>
      <c r="N4" s="1237"/>
      <c r="O4" s="1237"/>
      <c r="P4" s="1237"/>
      <c r="Q4" s="1240"/>
      <c r="R4" s="1237"/>
      <c r="S4" s="1223"/>
    </row>
    <row r="5" spans="1:20" ht="15" customHeight="1" thickBot="1">
      <c r="A5" s="951"/>
      <c r="B5" s="1248"/>
      <c r="C5" s="1250"/>
      <c r="D5" s="1253"/>
      <c r="E5" s="1256"/>
      <c r="F5" s="1238"/>
      <c r="G5" s="1238"/>
      <c r="H5" s="1238"/>
      <c r="I5" s="1238"/>
      <c r="J5" s="1235"/>
      <c r="K5" s="1238"/>
      <c r="L5" s="1238"/>
      <c r="M5" s="1238"/>
      <c r="N5" s="1238"/>
      <c r="O5" s="1238"/>
      <c r="P5" s="1238"/>
      <c r="Q5" s="1241"/>
      <c r="R5" s="1242"/>
      <c r="S5" s="1224"/>
    </row>
    <row r="6" spans="1:20" ht="23.15" customHeight="1" thickTop="1">
      <c r="A6" s="1243" t="s">
        <v>363</v>
      </c>
      <c r="B6" s="1245" t="s">
        <v>364</v>
      </c>
      <c r="C6" s="952" t="s">
        <v>295</v>
      </c>
      <c r="D6" s="953" t="s">
        <v>398</v>
      </c>
      <c r="E6" s="954" t="s">
        <v>398</v>
      </c>
      <c r="F6" s="955" t="s">
        <v>398</v>
      </c>
      <c r="G6" s="955" t="s">
        <v>398</v>
      </c>
      <c r="H6" s="955" t="s">
        <v>398</v>
      </c>
      <c r="I6" s="955" t="s">
        <v>398</v>
      </c>
      <c r="J6" s="955" t="s">
        <v>398</v>
      </c>
      <c r="K6" s="955" t="s">
        <v>398</v>
      </c>
      <c r="L6" s="955" t="s">
        <v>398</v>
      </c>
      <c r="M6" s="955" t="s">
        <v>398</v>
      </c>
      <c r="N6" s="955" t="s">
        <v>398</v>
      </c>
      <c r="O6" s="955" t="s">
        <v>398</v>
      </c>
      <c r="P6" s="955" t="s">
        <v>398</v>
      </c>
      <c r="Q6" s="956" t="s">
        <v>398</v>
      </c>
      <c r="R6" s="956" t="s">
        <v>398</v>
      </c>
      <c r="S6" s="956" t="s">
        <v>398</v>
      </c>
      <c r="T6" s="951"/>
    </row>
    <row r="7" spans="1:20" ht="12.65" hidden="1" customHeight="1">
      <c r="A7" s="1244"/>
      <c r="B7" s="1246"/>
      <c r="C7" s="957" t="s">
        <v>567</v>
      </c>
      <c r="D7" s="958" t="s">
        <v>397</v>
      </c>
      <c r="E7" s="959" t="s">
        <v>398</v>
      </c>
      <c r="F7" s="959" t="s">
        <v>398</v>
      </c>
      <c r="G7" s="959" t="s">
        <v>398</v>
      </c>
      <c r="H7" s="959" t="s">
        <v>398</v>
      </c>
      <c r="I7" s="959" t="s">
        <v>398</v>
      </c>
      <c r="J7" s="959" t="s">
        <v>398</v>
      </c>
      <c r="K7" s="959" t="s">
        <v>398</v>
      </c>
      <c r="L7" s="959" t="s">
        <v>398</v>
      </c>
      <c r="M7" s="959" t="s">
        <v>398</v>
      </c>
      <c r="N7" s="959"/>
      <c r="O7" s="959" t="s">
        <v>398</v>
      </c>
      <c r="P7" s="959" t="s">
        <v>398</v>
      </c>
      <c r="Q7" s="959" t="s">
        <v>398</v>
      </c>
      <c r="R7" s="959" t="s">
        <v>398</v>
      </c>
      <c r="S7" s="959" t="s">
        <v>398</v>
      </c>
      <c r="T7" s="951"/>
    </row>
    <row r="8" spans="1:20" ht="23.15" customHeight="1">
      <c r="A8" s="1244"/>
      <c r="B8" s="1246"/>
      <c r="C8" s="960" t="s">
        <v>964</v>
      </c>
      <c r="D8" s="961" t="s">
        <v>398</v>
      </c>
      <c r="E8" s="962"/>
      <c r="F8" s="962"/>
      <c r="G8" s="963"/>
      <c r="H8" s="963"/>
      <c r="I8" s="962"/>
      <c r="J8" s="962"/>
      <c r="K8" s="963"/>
      <c r="L8" s="963"/>
      <c r="M8" s="963"/>
      <c r="N8" s="963"/>
      <c r="O8" s="963"/>
      <c r="P8" s="962"/>
      <c r="Q8" s="962"/>
      <c r="R8" s="962"/>
      <c r="S8" s="962"/>
      <c r="T8" s="951"/>
    </row>
    <row r="9" spans="1:20" ht="23.15" customHeight="1">
      <c r="A9" s="1244"/>
      <c r="B9" s="1246"/>
      <c r="C9" s="960" t="s">
        <v>965</v>
      </c>
      <c r="D9" s="961"/>
      <c r="E9" s="962"/>
      <c r="F9" s="962" t="s">
        <v>398</v>
      </c>
      <c r="G9" s="963"/>
      <c r="H9" s="963"/>
      <c r="I9" s="962"/>
      <c r="J9" s="962"/>
      <c r="K9" s="963"/>
      <c r="L9" s="963" t="s">
        <v>398</v>
      </c>
      <c r="M9" s="963" t="s">
        <v>398</v>
      </c>
      <c r="N9" s="963" t="s">
        <v>398</v>
      </c>
      <c r="O9" s="963" t="s">
        <v>398</v>
      </c>
      <c r="P9" s="963" t="s">
        <v>398</v>
      </c>
      <c r="Q9" s="963" t="s">
        <v>398</v>
      </c>
      <c r="R9" s="962" t="s">
        <v>398</v>
      </c>
      <c r="S9" s="962"/>
      <c r="T9" s="951"/>
    </row>
    <row r="10" spans="1:20" ht="23.15" customHeight="1">
      <c r="A10" s="1244"/>
      <c r="B10" s="1246"/>
      <c r="C10" s="960" t="s">
        <v>966</v>
      </c>
      <c r="D10" s="961"/>
      <c r="E10" s="962"/>
      <c r="F10" s="963"/>
      <c r="G10" s="963"/>
      <c r="H10" s="963"/>
      <c r="I10" s="962" t="s">
        <v>398</v>
      </c>
      <c r="J10" s="962" t="s">
        <v>398</v>
      </c>
      <c r="K10" s="963"/>
      <c r="L10" s="963"/>
      <c r="M10" s="963"/>
      <c r="N10" s="963"/>
      <c r="O10" s="963"/>
      <c r="P10" s="963"/>
      <c r="Q10" s="963"/>
      <c r="R10" s="962"/>
      <c r="S10" s="962"/>
      <c r="T10" s="951"/>
    </row>
    <row r="11" spans="1:20" ht="23.15" customHeight="1">
      <c r="A11" s="1244"/>
      <c r="B11" s="1246"/>
      <c r="C11" s="960" t="s">
        <v>968</v>
      </c>
      <c r="D11" s="961"/>
      <c r="E11" s="963" t="s">
        <v>398</v>
      </c>
      <c r="F11" s="963"/>
      <c r="G11" s="963" t="s">
        <v>398</v>
      </c>
      <c r="H11" s="963"/>
      <c r="I11" s="962"/>
      <c r="J11" s="962"/>
      <c r="K11" s="963" t="s">
        <v>398</v>
      </c>
      <c r="L11" s="963"/>
      <c r="M11" s="963"/>
      <c r="N11" s="963"/>
      <c r="O11" s="963"/>
      <c r="P11" s="963"/>
      <c r="Q11" s="963"/>
      <c r="R11" s="962"/>
      <c r="S11" s="963" t="s">
        <v>398</v>
      </c>
      <c r="T11" s="951"/>
    </row>
    <row r="12" spans="1:20" ht="23.15" customHeight="1">
      <c r="A12" s="1244"/>
      <c r="B12" s="1246"/>
      <c r="C12" s="960" t="s">
        <v>967</v>
      </c>
      <c r="D12" s="961"/>
      <c r="E12" s="962"/>
      <c r="F12" s="963"/>
      <c r="G12" s="963"/>
      <c r="H12" s="963" t="s">
        <v>398</v>
      </c>
      <c r="I12" s="962"/>
      <c r="J12" s="962"/>
      <c r="K12" s="963"/>
      <c r="L12" s="963"/>
      <c r="M12" s="963"/>
      <c r="N12" s="963"/>
      <c r="O12" s="963"/>
      <c r="P12" s="963"/>
      <c r="Q12" s="963"/>
      <c r="R12" s="962"/>
      <c r="S12" s="964"/>
      <c r="T12" s="951"/>
    </row>
    <row r="13" spans="1:20" ht="23.15" customHeight="1">
      <c r="A13" s="1244"/>
      <c r="B13" s="1246"/>
      <c r="C13" s="960" t="s">
        <v>1122</v>
      </c>
      <c r="D13" s="961" t="s">
        <v>397</v>
      </c>
      <c r="E13" s="962"/>
      <c r="F13" s="963"/>
      <c r="G13" s="963"/>
      <c r="H13" s="963"/>
      <c r="I13" s="962"/>
      <c r="J13" s="962"/>
      <c r="K13" s="963"/>
      <c r="L13" s="963"/>
      <c r="M13" s="963"/>
      <c r="N13" s="963"/>
      <c r="O13" s="963"/>
      <c r="P13" s="963"/>
      <c r="Q13" s="963"/>
      <c r="R13" s="962"/>
      <c r="S13" s="964"/>
      <c r="T13" s="951"/>
    </row>
    <row r="14" spans="1:20" ht="23.15" customHeight="1">
      <c r="A14" s="1244"/>
      <c r="B14" s="1246"/>
      <c r="C14" s="1002" t="s">
        <v>1123</v>
      </c>
      <c r="D14" s="961"/>
      <c r="E14" s="962" t="s">
        <v>398</v>
      </c>
      <c r="F14" s="963" t="s">
        <v>398</v>
      </c>
      <c r="G14" s="963" t="s">
        <v>398</v>
      </c>
      <c r="H14" s="963"/>
      <c r="I14" s="962"/>
      <c r="J14" s="962"/>
      <c r="K14" s="963" t="s">
        <v>398</v>
      </c>
      <c r="L14" s="963" t="s">
        <v>398</v>
      </c>
      <c r="M14" s="963" t="s">
        <v>398</v>
      </c>
      <c r="N14" s="963"/>
      <c r="O14" s="963" t="s">
        <v>398</v>
      </c>
      <c r="P14" s="963" t="s">
        <v>398</v>
      </c>
      <c r="Q14" s="963" t="s">
        <v>398</v>
      </c>
      <c r="R14" s="962" t="s">
        <v>398</v>
      </c>
      <c r="S14" s="962" t="s">
        <v>398</v>
      </c>
      <c r="T14" s="951"/>
    </row>
    <row r="15" spans="1:20" ht="22.5" customHeight="1">
      <c r="A15" s="1244"/>
      <c r="B15" s="1246"/>
      <c r="C15" s="960" t="s">
        <v>1124</v>
      </c>
      <c r="D15" s="961"/>
      <c r="E15" s="962"/>
      <c r="F15" s="963"/>
      <c r="G15" s="963"/>
      <c r="H15" s="963" t="s">
        <v>398</v>
      </c>
      <c r="I15" s="962"/>
      <c r="J15" s="962"/>
      <c r="K15" s="963"/>
      <c r="L15" s="963"/>
      <c r="M15" s="963"/>
      <c r="N15" s="963"/>
      <c r="O15" s="963"/>
      <c r="P15" s="963"/>
      <c r="Q15" s="963"/>
      <c r="R15" s="962"/>
      <c r="S15" s="964"/>
      <c r="T15" s="951"/>
    </row>
    <row r="16" spans="1:20" ht="22.5" customHeight="1">
      <c r="A16" s="1244"/>
      <c r="B16" s="1246"/>
      <c r="C16" s="965" t="s">
        <v>1147</v>
      </c>
      <c r="D16" s="961"/>
      <c r="E16" s="962"/>
      <c r="F16" s="963"/>
      <c r="G16" s="963"/>
      <c r="H16" s="963"/>
      <c r="I16" s="962"/>
      <c r="J16" s="962"/>
      <c r="K16" s="963"/>
      <c r="L16" s="963"/>
      <c r="M16" s="963"/>
      <c r="N16" s="963" t="s">
        <v>398</v>
      </c>
      <c r="O16" s="963"/>
      <c r="P16" s="963"/>
      <c r="Q16" s="963"/>
      <c r="R16" s="962"/>
      <c r="S16" s="964"/>
      <c r="T16" s="951"/>
    </row>
    <row r="17" spans="1:22" ht="23.15" customHeight="1">
      <c r="A17" s="1244"/>
      <c r="B17" s="1246"/>
      <c r="C17" s="960" t="s">
        <v>463</v>
      </c>
      <c r="D17" s="961"/>
      <c r="E17" s="962" t="s">
        <v>398</v>
      </c>
      <c r="F17" s="963"/>
      <c r="G17" s="963"/>
      <c r="H17" s="963"/>
      <c r="I17" s="962"/>
      <c r="J17" s="962"/>
      <c r="K17" s="963"/>
      <c r="L17" s="963"/>
      <c r="M17" s="963"/>
      <c r="N17" s="963"/>
      <c r="O17" s="963"/>
      <c r="P17" s="963"/>
      <c r="Q17" s="963"/>
      <c r="R17" s="962"/>
      <c r="S17" s="964"/>
      <c r="T17" s="951"/>
    </row>
    <row r="18" spans="1:22" ht="23.15" customHeight="1">
      <c r="A18" s="1244"/>
      <c r="B18" s="1246"/>
      <c r="C18" s="960" t="s">
        <v>296</v>
      </c>
      <c r="D18" s="961"/>
      <c r="E18" s="962"/>
      <c r="F18" s="963" t="s">
        <v>398</v>
      </c>
      <c r="G18" s="963"/>
      <c r="H18" s="963"/>
      <c r="I18" s="963"/>
      <c r="J18" s="963"/>
      <c r="K18" s="963"/>
      <c r="L18" s="963"/>
      <c r="M18" s="963"/>
      <c r="N18" s="963"/>
      <c r="O18" s="963"/>
      <c r="P18" s="963"/>
      <c r="Q18" s="963"/>
      <c r="R18" s="962"/>
      <c r="S18" s="964"/>
      <c r="T18" s="951"/>
    </row>
    <row r="19" spans="1:22" ht="23.15" customHeight="1">
      <c r="A19" s="1244"/>
      <c r="B19" s="1246"/>
      <c r="C19" s="960" t="s">
        <v>86</v>
      </c>
      <c r="D19" s="961"/>
      <c r="E19" s="962"/>
      <c r="F19" s="963"/>
      <c r="G19" s="963"/>
      <c r="H19" s="963"/>
      <c r="I19" s="963"/>
      <c r="J19" s="963"/>
      <c r="K19" s="963"/>
      <c r="L19" s="963" t="s">
        <v>398</v>
      </c>
      <c r="M19" s="963" t="s">
        <v>398</v>
      </c>
      <c r="N19" s="963"/>
      <c r="O19" s="963" t="s">
        <v>398</v>
      </c>
      <c r="P19" s="963" t="s">
        <v>398</v>
      </c>
      <c r="Q19" s="963" t="s">
        <v>398</v>
      </c>
      <c r="R19" s="962"/>
      <c r="S19" s="962"/>
      <c r="T19" s="951"/>
    </row>
    <row r="20" spans="1:22" ht="23.15" customHeight="1">
      <c r="A20" s="1244"/>
      <c r="B20" s="1246"/>
      <c r="C20" s="965" t="s">
        <v>259</v>
      </c>
      <c r="D20" s="958"/>
      <c r="E20" s="959"/>
      <c r="F20" s="966"/>
      <c r="G20" s="966"/>
      <c r="H20" s="966"/>
      <c r="I20" s="966"/>
      <c r="J20" s="966"/>
      <c r="K20" s="966" t="s">
        <v>398</v>
      </c>
      <c r="L20" s="966"/>
      <c r="M20" s="966"/>
      <c r="N20" s="966"/>
      <c r="O20" s="966"/>
      <c r="P20" s="966"/>
      <c r="Q20" s="966"/>
      <c r="R20" s="959"/>
      <c r="S20" s="967"/>
      <c r="T20" s="951"/>
    </row>
    <row r="21" spans="1:22" ht="23.15" customHeight="1">
      <c r="A21" s="1244"/>
      <c r="B21" s="1246"/>
      <c r="C21" s="965" t="s">
        <v>599</v>
      </c>
      <c r="D21" s="958"/>
      <c r="E21" s="959"/>
      <c r="F21" s="966"/>
      <c r="G21" s="966"/>
      <c r="H21" s="966" t="s">
        <v>398</v>
      </c>
      <c r="I21" s="966"/>
      <c r="J21" s="966"/>
      <c r="K21" s="966"/>
      <c r="L21" s="966"/>
      <c r="M21" s="966"/>
      <c r="N21" s="966"/>
      <c r="O21" s="966"/>
      <c r="P21" s="966"/>
      <c r="Q21" s="966"/>
      <c r="R21" s="959"/>
      <c r="S21" s="967"/>
      <c r="T21" s="951"/>
    </row>
    <row r="22" spans="1:22" ht="23.15" customHeight="1">
      <c r="A22" s="1244"/>
      <c r="B22" s="1246"/>
      <c r="C22" s="965" t="s">
        <v>600</v>
      </c>
      <c r="D22" s="958"/>
      <c r="E22" s="959"/>
      <c r="F22" s="966"/>
      <c r="G22" s="966"/>
      <c r="H22" s="966" t="s">
        <v>398</v>
      </c>
      <c r="I22" s="966"/>
      <c r="J22" s="966"/>
      <c r="K22" s="966"/>
      <c r="L22" s="966"/>
      <c r="M22" s="966"/>
      <c r="N22" s="966"/>
      <c r="O22" s="966"/>
      <c r="P22" s="966"/>
      <c r="Q22" s="966"/>
      <c r="R22" s="959"/>
      <c r="S22" s="967"/>
      <c r="T22" s="951"/>
    </row>
    <row r="23" spans="1:22" ht="23.15" customHeight="1">
      <c r="A23" s="1244"/>
      <c r="B23" s="1246"/>
      <c r="C23" s="965" t="s">
        <v>651</v>
      </c>
      <c r="D23" s="958"/>
      <c r="E23" s="959"/>
      <c r="F23" s="966"/>
      <c r="G23" s="966"/>
      <c r="H23" s="966"/>
      <c r="I23" s="966"/>
      <c r="J23" s="966"/>
      <c r="K23" s="966"/>
      <c r="L23" s="966"/>
      <c r="M23" s="966"/>
      <c r="N23" s="966"/>
      <c r="O23" s="966"/>
      <c r="P23" s="966"/>
      <c r="Q23" s="966"/>
      <c r="R23" s="959" t="s">
        <v>398</v>
      </c>
      <c r="S23" s="967"/>
      <c r="T23" s="951"/>
    </row>
    <row r="24" spans="1:22" ht="23.15" customHeight="1">
      <c r="A24" s="1244"/>
      <c r="B24" s="1246"/>
      <c r="C24" s="965" t="s">
        <v>739</v>
      </c>
      <c r="D24" s="958"/>
      <c r="E24" s="959"/>
      <c r="F24" s="966"/>
      <c r="G24" s="966"/>
      <c r="H24" s="966"/>
      <c r="I24" s="966"/>
      <c r="J24" s="966"/>
      <c r="K24" s="966"/>
      <c r="L24" s="966"/>
      <c r="M24" s="966"/>
      <c r="N24" s="966"/>
      <c r="O24" s="966"/>
      <c r="P24" s="966"/>
      <c r="Q24" s="966"/>
      <c r="R24" s="959"/>
      <c r="S24" s="967" t="s">
        <v>398</v>
      </c>
      <c r="T24" s="951"/>
    </row>
    <row r="25" spans="1:22" ht="23.15" customHeight="1">
      <c r="A25" s="1244"/>
      <c r="B25" s="1246"/>
      <c r="C25" s="965" t="s">
        <v>1151</v>
      </c>
      <c r="D25" s="958"/>
      <c r="E25" s="959"/>
      <c r="F25" s="966"/>
      <c r="G25" s="966"/>
      <c r="H25" s="966"/>
      <c r="I25" s="966"/>
      <c r="J25" s="966"/>
      <c r="K25" s="966"/>
      <c r="L25" s="966"/>
      <c r="M25" s="966"/>
      <c r="N25" s="967" t="s">
        <v>398</v>
      </c>
      <c r="O25" s="966"/>
      <c r="P25" s="966"/>
      <c r="Q25" s="966"/>
      <c r="R25" s="959"/>
      <c r="S25" s="967"/>
      <c r="T25" s="951"/>
    </row>
    <row r="26" spans="1:22" ht="23.15" customHeight="1">
      <c r="A26" s="1244"/>
      <c r="B26" s="1246"/>
      <c r="C26" s="968" t="s">
        <v>458</v>
      </c>
      <c r="D26" s="958" t="s">
        <v>397</v>
      </c>
      <c r="E26" s="959"/>
      <c r="F26" s="966"/>
      <c r="G26" s="966"/>
      <c r="H26" s="966"/>
      <c r="I26" s="966"/>
      <c r="J26" s="966"/>
      <c r="K26" s="966"/>
      <c r="L26" s="966"/>
      <c r="M26" s="966"/>
      <c r="N26" s="966"/>
      <c r="O26" s="966"/>
      <c r="P26" s="966"/>
      <c r="Q26" s="966"/>
      <c r="R26" s="959"/>
      <c r="S26" s="967"/>
      <c r="T26" s="951"/>
    </row>
    <row r="27" spans="1:22" ht="23.15" customHeight="1">
      <c r="A27" s="1244"/>
      <c r="B27" s="1246"/>
      <c r="C27" s="968" t="s">
        <v>297</v>
      </c>
      <c r="D27" s="958" t="s">
        <v>397</v>
      </c>
      <c r="E27" s="959"/>
      <c r="F27" s="966"/>
      <c r="G27" s="966"/>
      <c r="H27" s="966"/>
      <c r="I27" s="966"/>
      <c r="J27" s="966"/>
      <c r="K27" s="966"/>
      <c r="L27" s="966"/>
      <c r="M27" s="966"/>
      <c r="N27" s="966"/>
      <c r="O27" s="966"/>
      <c r="P27" s="966"/>
      <c r="Q27" s="966"/>
      <c r="R27" s="959"/>
      <c r="S27" s="967"/>
      <c r="T27" s="951"/>
      <c r="V27" s="969"/>
    </row>
    <row r="28" spans="1:22" ht="23.15" customHeight="1">
      <c r="A28" s="1244"/>
      <c r="B28" s="1246"/>
      <c r="C28" s="970" t="s">
        <v>298</v>
      </c>
      <c r="D28" s="959" t="s">
        <v>397</v>
      </c>
      <c r="E28" s="959"/>
      <c r="F28" s="966"/>
      <c r="G28" s="966"/>
      <c r="H28" s="966"/>
      <c r="I28" s="966"/>
      <c r="J28" s="966"/>
      <c r="K28" s="966"/>
      <c r="L28" s="966"/>
      <c r="M28" s="966"/>
      <c r="N28" s="966"/>
      <c r="O28" s="966"/>
      <c r="P28" s="966"/>
      <c r="Q28" s="966"/>
      <c r="R28" s="959"/>
      <c r="S28" s="967"/>
      <c r="T28" s="951"/>
    </row>
    <row r="29" spans="1:22" ht="23.15" customHeight="1">
      <c r="A29" s="1244"/>
      <c r="B29" s="1246"/>
      <c r="C29" s="971" t="s">
        <v>671</v>
      </c>
      <c r="D29" s="972" t="s">
        <v>397</v>
      </c>
      <c r="E29" s="973"/>
      <c r="F29" s="973"/>
      <c r="G29" s="973"/>
      <c r="H29" s="973"/>
      <c r="I29" s="973"/>
      <c r="J29" s="973"/>
      <c r="K29" s="973"/>
      <c r="L29" s="973"/>
      <c r="M29" s="974"/>
      <c r="N29" s="974"/>
      <c r="O29" s="974"/>
      <c r="P29" s="974"/>
      <c r="Q29" s="974"/>
      <c r="R29" s="975"/>
      <c r="S29" s="976"/>
      <c r="T29" s="951"/>
    </row>
    <row r="30" spans="1:22" ht="23.15" customHeight="1" thickBot="1">
      <c r="A30" s="1225"/>
      <c r="B30" s="1226"/>
      <c r="C30" s="1227"/>
      <c r="D30" s="1227"/>
      <c r="E30" s="1227"/>
      <c r="F30" s="1227"/>
      <c r="G30" s="1227"/>
      <c r="H30" s="1227"/>
      <c r="I30" s="1227"/>
      <c r="J30" s="1227"/>
      <c r="K30" s="1227"/>
      <c r="L30" s="1227"/>
      <c r="M30" s="1227"/>
      <c r="N30" s="1227"/>
      <c r="O30" s="1227"/>
      <c r="P30" s="1227"/>
      <c r="Q30" s="1227"/>
      <c r="R30" s="977"/>
    </row>
    <row r="31" spans="1:22" ht="23.15" customHeight="1">
      <c r="A31" s="1228" t="s">
        <v>365</v>
      </c>
      <c r="B31" s="1199" t="s">
        <v>568</v>
      </c>
      <c r="C31" s="978" t="s">
        <v>299</v>
      </c>
      <c r="D31" s="979"/>
      <c r="E31" s="980"/>
      <c r="F31" s="981" t="s">
        <v>397</v>
      </c>
      <c r="G31" s="981"/>
      <c r="H31" s="981"/>
      <c r="I31" s="981"/>
      <c r="J31" s="981"/>
      <c r="K31" s="981"/>
      <c r="L31" s="981" t="s">
        <v>397</v>
      </c>
      <c r="M31" s="981" t="s">
        <v>397</v>
      </c>
      <c r="N31" s="981"/>
      <c r="O31" s="981" t="s">
        <v>397</v>
      </c>
      <c r="P31" s="981" t="s">
        <v>397</v>
      </c>
      <c r="Q31" s="981" t="s">
        <v>397</v>
      </c>
      <c r="R31" s="982"/>
      <c r="S31" s="983"/>
      <c r="T31" s="951"/>
    </row>
    <row r="32" spans="1:22" ht="23.15" customHeight="1">
      <c r="A32" s="1229"/>
      <c r="B32" s="1200"/>
      <c r="C32" s="960" t="s">
        <v>300</v>
      </c>
      <c r="D32" s="961"/>
      <c r="E32" s="962"/>
      <c r="F32" s="963" t="s">
        <v>397</v>
      </c>
      <c r="G32" s="963" t="s">
        <v>397</v>
      </c>
      <c r="H32" s="963"/>
      <c r="I32" s="963"/>
      <c r="J32" s="963"/>
      <c r="K32" s="963"/>
      <c r="L32" s="963" t="s">
        <v>397</v>
      </c>
      <c r="M32" s="963" t="s">
        <v>397</v>
      </c>
      <c r="N32" s="963" t="s">
        <v>397</v>
      </c>
      <c r="O32" s="963" t="s">
        <v>397</v>
      </c>
      <c r="P32" s="963" t="s">
        <v>397</v>
      </c>
      <c r="Q32" s="963" t="s">
        <v>397</v>
      </c>
      <c r="R32" s="982"/>
      <c r="S32" s="984"/>
      <c r="T32" s="951"/>
    </row>
    <row r="33" spans="1:20" ht="23.15" customHeight="1">
      <c r="A33" s="1229"/>
      <c r="B33" s="1200"/>
      <c r="C33" s="960" t="s">
        <v>525</v>
      </c>
      <c r="D33" s="961"/>
      <c r="E33" s="962" t="s">
        <v>397</v>
      </c>
      <c r="F33" s="962"/>
      <c r="G33" s="962"/>
      <c r="H33" s="962" t="s">
        <v>397</v>
      </c>
      <c r="I33" s="963"/>
      <c r="J33" s="963"/>
      <c r="K33" s="963"/>
      <c r="L33" s="963" t="s">
        <v>397</v>
      </c>
      <c r="M33" s="963" t="s">
        <v>397</v>
      </c>
      <c r="N33" s="963" t="s">
        <v>397</v>
      </c>
      <c r="O33" s="963" t="s">
        <v>397</v>
      </c>
      <c r="P33" s="963" t="s">
        <v>397</v>
      </c>
      <c r="Q33" s="963" t="s">
        <v>397</v>
      </c>
      <c r="R33" s="982"/>
      <c r="S33" s="984" t="s">
        <v>397</v>
      </c>
      <c r="T33" s="951"/>
    </row>
    <row r="34" spans="1:20" ht="22.5" customHeight="1">
      <c r="A34" s="1229"/>
      <c r="B34" s="1200"/>
      <c r="C34" s="960" t="s">
        <v>526</v>
      </c>
      <c r="D34" s="961"/>
      <c r="E34" s="985"/>
      <c r="F34" s="986"/>
      <c r="G34" s="963" t="s">
        <v>397</v>
      </c>
      <c r="H34" s="963"/>
      <c r="I34" s="963"/>
      <c r="J34" s="986"/>
      <c r="K34" s="986"/>
      <c r="L34" s="963"/>
      <c r="M34" s="963"/>
      <c r="N34" s="986"/>
      <c r="O34" s="986"/>
      <c r="P34" s="962"/>
      <c r="Q34" s="986"/>
      <c r="R34" s="974"/>
      <c r="S34" s="987"/>
      <c r="T34" s="951"/>
    </row>
    <row r="35" spans="1:20" s="994" customFormat="1" ht="23.15" customHeight="1">
      <c r="A35" s="1229"/>
      <c r="B35" s="1200"/>
      <c r="C35" s="988" t="s">
        <v>1110</v>
      </c>
      <c r="D35" s="989"/>
      <c r="E35" s="990"/>
      <c r="F35" s="990" t="s">
        <v>397</v>
      </c>
      <c r="G35" s="990"/>
      <c r="H35" s="990"/>
      <c r="I35" s="991"/>
      <c r="J35" s="991"/>
      <c r="K35" s="991"/>
      <c r="L35" s="991"/>
      <c r="M35" s="991"/>
      <c r="N35" s="991"/>
      <c r="O35" s="991"/>
      <c r="P35" s="991"/>
      <c r="Q35" s="991"/>
      <c r="R35" s="991"/>
      <c r="S35" s="992"/>
      <c r="T35" s="993"/>
    </row>
    <row r="36" spans="1:20" ht="23" customHeight="1">
      <c r="A36" s="1229"/>
      <c r="B36" s="1200"/>
      <c r="C36" s="960" t="s">
        <v>670</v>
      </c>
      <c r="D36" s="961"/>
      <c r="E36" s="962" t="s">
        <v>397</v>
      </c>
      <c r="F36" s="962" t="s">
        <v>397</v>
      </c>
      <c r="G36" s="963"/>
      <c r="H36" s="962" t="s">
        <v>397</v>
      </c>
      <c r="I36" s="963"/>
      <c r="J36" s="986"/>
      <c r="K36" s="986"/>
      <c r="L36" s="962" t="s">
        <v>397</v>
      </c>
      <c r="M36" s="962" t="s">
        <v>397</v>
      </c>
      <c r="N36" s="962" t="s">
        <v>397</v>
      </c>
      <c r="O36" s="962" t="s">
        <v>397</v>
      </c>
      <c r="P36" s="962" t="s">
        <v>397</v>
      </c>
      <c r="Q36" s="962" t="s">
        <v>397</v>
      </c>
      <c r="R36" s="995"/>
      <c r="S36" s="959" t="s">
        <v>397</v>
      </c>
      <c r="T36" s="951"/>
    </row>
    <row r="37" spans="1:20" ht="23" customHeight="1">
      <c r="A37" s="1229"/>
      <c r="B37" s="1200"/>
      <c r="C37" s="996" t="s">
        <v>973</v>
      </c>
      <c r="D37" s="961"/>
      <c r="E37" s="985"/>
      <c r="F37" s="986" t="s">
        <v>397</v>
      </c>
      <c r="G37" s="963"/>
      <c r="H37" s="963"/>
      <c r="I37" s="963"/>
      <c r="J37" s="986"/>
      <c r="K37" s="986"/>
      <c r="L37" s="963"/>
      <c r="M37" s="963"/>
      <c r="N37" s="986"/>
      <c r="O37" s="986"/>
      <c r="P37" s="962"/>
      <c r="Q37" s="986"/>
      <c r="R37" s="991"/>
      <c r="S37" s="987"/>
    </row>
    <row r="38" spans="1:20" ht="23" customHeight="1">
      <c r="A38" s="1229"/>
      <c r="B38" s="1200"/>
      <c r="C38" s="996" t="s">
        <v>974</v>
      </c>
      <c r="D38" s="961"/>
      <c r="E38" s="985"/>
      <c r="F38" s="986"/>
      <c r="G38" s="963"/>
      <c r="H38" s="963"/>
      <c r="I38" s="963"/>
      <c r="J38" s="986"/>
      <c r="K38" s="986"/>
      <c r="L38" s="963" t="s">
        <v>397</v>
      </c>
      <c r="M38" s="963"/>
      <c r="N38" s="986"/>
      <c r="O38" s="986"/>
      <c r="P38" s="962"/>
      <c r="Q38" s="986"/>
      <c r="R38" s="995"/>
      <c r="S38" s="987"/>
    </row>
    <row r="39" spans="1:20" ht="23.15" customHeight="1">
      <c r="A39" s="1229"/>
      <c r="B39" s="1200"/>
      <c r="C39" s="1002" t="s">
        <v>971</v>
      </c>
      <c r="D39" s="961"/>
      <c r="E39" s="962"/>
      <c r="F39" s="962" t="s">
        <v>397</v>
      </c>
      <c r="G39" s="963"/>
      <c r="H39" s="963" t="s">
        <v>397</v>
      </c>
      <c r="I39" s="963"/>
      <c r="J39" s="963"/>
      <c r="K39" s="963" t="s">
        <v>397</v>
      </c>
      <c r="L39" s="963" t="s">
        <v>397</v>
      </c>
      <c r="M39" s="963" t="s">
        <v>397</v>
      </c>
      <c r="N39" s="963" t="s">
        <v>397</v>
      </c>
      <c r="O39" s="963" t="s">
        <v>397</v>
      </c>
      <c r="P39" s="963" t="s">
        <v>397</v>
      </c>
      <c r="Q39" s="963" t="s">
        <v>397</v>
      </c>
      <c r="R39" s="974"/>
      <c r="S39" s="984"/>
      <c r="T39" s="951"/>
    </row>
    <row r="40" spans="1:20" ht="23.15" customHeight="1">
      <c r="A40" s="1229"/>
      <c r="B40" s="1200"/>
      <c r="C40" s="1002" t="s">
        <v>972</v>
      </c>
      <c r="D40" s="961"/>
      <c r="E40" s="962"/>
      <c r="F40" s="962" t="s">
        <v>397</v>
      </c>
      <c r="G40" s="963"/>
      <c r="H40" s="963" t="s">
        <v>397</v>
      </c>
      <c r="I40" s="963"/>
      <c r="J40" s="963"/>
      <c r="K40" s="963" t="s">
        <v>397</v>
      </c>
      <c r="L40" s="963" t="s">
        <v>397</v>
      </c>
      <c r="M40" s="963" t="s">
        <v>397</v>
      </c>
      <c r="N40" s="963" t="s">
        <v>397</v>
      </c>
      <c r="O40" s="963" t="s">
        <v>397</v>
      </c>
      <c r="P40" s="963" t="s">
        <v>397</v>
      </c>
      <c r="Q40" s="963" t="s">
        <v>397</v>
      </c>
      <c r="R40" s="991"/>
      <c r="S40" s="984"/>
      <c r="T40" s="951"/>
    </row>
    <row r="41" spans="1:20" ht="23.15" customHeight="1">
      <c r="A41" s="1229"/>
      <c r="B41" s="1200"/>
      <c r="C41" s="960" t="s">
        <v>252</v>
      </c>
      <c r="D41" s="961"/>
      <c r="E41" s="962"/>
      <c r="F41" s="963"/>
      <c r="G41" s="963" t="s">
        <v>397</v>
      </c>
      <c r="H41" s="963"/>
      <c r="I41" s="963"/>
      <c r="J41" s="963"/>
      <c r="K41" s="963" t="s">
        <v>397</v>
      </c>
      <c r="L41" s="963"/>
      <c r="M41" s="963"/>
      <c r="N41" s="963"/>
      <c r="O41" s="963"/>
      <c r="P41" s="963"/>
      <c r="Q41" s="963"/>
      <c r="R41" s="982"/>
      <c r="S41" s="984"/>
      <c r="T41" s="951"/>
    </row>
    <row r="42" spans="1:20" ht="23.15" customHeight="1">
      <c r="A42" s="1229"/>
      <c r="B42" s="1200"/>
      <c r="C42" s="960" t="s">
        <v>301</v>
      </c>
      <c r="D42" s="961"/>
      <c r="E42" s="962"/>
      <c r="F42" s="963"/>
      <c r="G42" s="963"/>
      <c r="H42" s="963"/>
      <c r="I42" s="963"/>
      <c r="J42" s="963"/>
      <c r="K42" s="963" t="s">
        <v>397</v>
      </c>
      <c r="L42" s="963"/>
      <c r="M42" s="963"/>
      <c r="N42" s="963"/>
      <c r="O42" s="963"/>
      <c r="P42" s="963"/>
      <c r="Q42" s="963"/>
      <c r="R42" s="982"/>
      <c r="S42" s="984"/>
      <c r="T42" s="951"/>
    </row>
    <row r="43" spans="1:20" ht="23.15" customHeight="1">
      <c r="A43" s="1229"/>
      <c r="B43" s="1200"/>
      <c r="C43" s="960" t="s">
        <v>1000</v>
      </c>
      <c r="D43" s="961"/>
      <c r="E43" s="962"/>
      <c r="F43" s="963"/>
      <c r="G43" s="963"/>
      <c r="H43" s="963"/>
      <c r="I43" s="963"/>
      <c r="J43" s="963"/>
      <c r="K43" s="963" t="s">
        <v>397</v>
      </c>
      <c r="L43" s="963"/>
      <c r="M43" s="963"/>
      <c r="N43" s="963"/>
      <c r="O43" s="963"/>
      <c r="P43" s="963"/>
      <c r="Q43" s="963"/>
      <c r="R43" s="982"/>
      <c r="S43" s="984"/>
      <c r="T43" s="951"/>
    </row>
    <row r="44" spans="1:20" ht="23.15" customHeight="1">
      <c r="A44" s="1229"/>
      <c r="B44" s="1200"/>
      <c r="C44" s="1003" t="s">
        <v>302</v>
      </c>
      <c r="D44" s="961"/>
      <c r="E44" s="962"/>
      <c r="F44" s="963"/>
      <c r="G44" s="963"/>
      <c r="H44" s="963"/>
      <c r="I44" s="963"/>
      <c r="J44" s="963"/>
      <c r="K44" s="963" t="s">
        <v>398</v>
      </c>
      <c r="L44" s="963"/>
      <c r="M44" s="963"/>
      <c r="N44" s="963"/>
      <c r="O44" s="963"/>
      <c r="P44" s="963"/>
      <c r="Q44" s="963"/>
      <c r="R44" s="982"/>
      <c r="S44" s="984"/>
      <c r="T44" s="951"/>
    </row>
    <row r="45" spans="1:20" ht="23.15" customHeight="1">
      <c r="A45" s="1229"/>
      <c r="B45" s="1200"/>
      <c r="C45" s="965" t="s">
        <v>303</v>
      </c>
      <c r="D45" s="961"/>
      <c r="E45" s="962"/>
      <c r="F45" s="963"/>
      <c r="G45" s="963"/>
      <c r="H45" s="963"/>
      <c r="I45" s="963"/>
      <c r="J45" s="963"/>
      <c r="K45" s="963"/>
      <c r="L45" s="963" t="s">
        <v>397</v>
      </c>
      <c r="M45" s="963"/>
      <c r="N45" s="963"/>
      <c r="O45" s="963"/>
      <c r="P45" s="963"/>
      <c r="Q45" s="963"/>
      <c r="R45" s="982"/>
      <c r="S45" s="984"/>
      <c r="T45" s="951"/>
    </row>
    <row r="46" spans="1:20" ht="23.15" customHeight="1">
      <c r="A46" s="1229"/>
      <c r="B46" s="1200"/>
      <c r="C46" s="960" t="s">
        <v>23</v>
      </c>
      <c r="D46" s="961"/>
      <c r="E46" s="962"/>
      <c r="F46" s="963"/>
      <c r="G46" s="963"/>
      <c r="H46" s="963"/>
      <c r="I46" s="963"/>
      <c r="J46" s="963"/>
      <c r="K46" s="963" t="s">
        <v>397</v>
      </c>
      <c r="L46" s="1004"/>
      <c r="M46" s="963"/>
      <c r="N46" s="963"/>
      <c r="O46" s="963"/>
      <c r="P46" s="963"/>
      <c r="Q46" s="963"/>
      <c r="R46" s="982"/>
      <c r="S46" s="984"/>
      <c r="T46" s="951"/>
    </row>
    <row r="47" spans="1:20" ht="23.15" customHeight="1">
      <c r="A47" s="1229"/>
      <c r="B47" s="1200"/>
      <c r="C47" s="960" t="s">
        <v>395</v>
      </c>
      <c r="D47" s="961"/>
      <c r="E47" s="962"/>
      <c r="F47" s="963"/>
      <c r="G47" s="963"/>
      <c r="H47" s="963" t="s">
        <v>397</v>
      </c>
      <c r="I47" s="963"/>
      <c r="J47" s="963"/>
      <c r="K47" s="963"/>
      <c r="L47" s="963"/>
      <c r="M47" s="963" t="s">
        <v>397</v>
      </c>
      <c r="N47" s="963"/>
      <c r="O47" s="963"/>
      <c r="P47" s="963"/>
      <c r="Q47" s="963"/>
      <c r="R47" s="982"/>
      <c r="S47" s="984"/>
      <c r="T47" s="951"/>
    </row>
    <row r="48" spans="1:20" ht="23.15" customHeight="1">
      <c r="A48" s="1229"/>
      <c r="B48" s="1200"/>
      <c r="C48" s="960" t="s">
        <v>325</v>
      </c>
      <c r="D48" s="961"/>
      <c r="E48" s="962"/>
      <c r="F48" s="963"/>
      <c r="G48" s="963"/>
      <c r="H48" s="963"/>
      <c r="I48" s="963"/>
      <c r="J48" s="963"/>
      <c r="K48" s="963"/>
      <c r="L48" s="963"/>
      <c r="M48" s="963"/>
      <c r="N48" s="963"/>
      <c r="O48" s="963" t="s">
        <v>397</v>
      </c>
      <c r="P48" s="963"/>
      <c r="Q48" s="963"/>
      <c r="R48" s="982"/>
      <c r="S48" s="984"/>
      <c r="T48" s="951"/>
    </row>
    <row r="49" spans="1:20" ht="23.15" customHeight="1">
      <c r="A49" s="1229"/>
      <c r="B49" s="1200"/>
      <c r="C49" s="960" t="s">
        <v>326</v>
      </c>
      <c r="D49" s="961"/>
      <c r="E49" s="962"/>
      <c r="F49" s="963"/>
      <c r="G49" s="963"/>
      <c r="H49" s="963"/>
      <c r="I49" s="963"/>
      <c r="J49" s="963"/>
      <c r="K49" s="963"/>
      <c r="L49" s="963"/>
      <c r="M49" s="963" t="s">
        <v>397</v>
      </c>
      <c r="N49" s="963"/>
      <c r="O49" s="963"/>
      <c r="P49" s="963"/>
      <c r="Q49" s="963"/>
      <c r="R49" s="982"/>
      <c r="S49" s="984"/>
      <c r="T49" s="951"/>
    </row>
    <row r="50" spans="1:20" ht="23.15" customHeight="1">
      <c r="A50" s="1229"/>
      <c r="B50" s="1200"/>
      <c r="C50" s="960" t="s">
        <v>456</v>
      </c>
      <c r="D50" s="1005"/>
      <c r="E50" s="1006"/>
      <c r="F50" s="1007" t="s">
        <v>397</v>
      </c>
      <c r="G50" s="1008"/>
      <c r="H50" s="1008"/>
      <c r="I50" s="1008"/>
      <c r="J50" s="1007"/>
      <c r="K50" s="1007"/>
      <c r="L50" s="1007" t="s">
        <v>397</v>
      </c>
      <c r="M50" s="1007" t="s">
        <v>397</v>
      </c>
      <c r="N50" s="1007"/>
      <c r="O50" s="1008"/>
      <c r="P50" s="1007" t="s">
        <v>397</v>
      </c>
      <c r="Q50" s="1007" t="s">
        <v>397</v>
      </c>
      <c r="R50" s="1009"/>
      <c r="S50" s="1010"/>
      <c r="T50" s="951"/>
    </row>
    <row r="51" spans="1:20" ht="23.15" customHeight="1">
      <c r="A51" s="1229"/>
      <c r="B51" s="1200"/>
      <c r="C51" s="960" t="s">
        <v>24</v>
      </c>
      <c r="D51" s="961"/>
      <c r="E51" s="962"/>
      <c r="F51" s="963"/>
      <c r="G51" s="963"/>
      <c r="H51" s="963"/>
      <c r="I51" s="963"/>
      <c r="J51" s="963"/>
      <c r="K51" s="963"/>
      <c r="L51" s="963"/>
      <c r="M51" s="963"/>
      <c r="N51" s="963"/>
      <c r="O51" s="963"/>
      <c r="P51" s="963" t="s">
        <v>397</v>
      </c>
      <c r="Q51" s="963" t="s">
        <v>397</v>
      </c>
      <c r="R51" s="982"/>
      <c r="S51" s="984"/>
      <c r="T51" s="951"/>
    </row>
    <row r="52" spans="1:20" ht="23.15" customHeight="1">
      <c r="A52" s="1229"/>
      <c r="B52" s="1200"/>
      <c r="C52" s="1003" t="s">
        <v>569</v>
      </c>
      <c r="D52" s="961"/>
      <c r="E52" s="962"/>
      <c r="F52" s="963"/>
      <c r="G52" s="963"/>
      <c r="H52" s="963"/>
      <c r="I52" s="963"/>
      <c r="J52" s="963"/>
      <c r="K52" s="963"/>
      <c r="L52" s="963"/>
      <c r="M52" s="963"/>
      <c r="N52" s="963"/>
      <c r="O52" s="963"/>
      <c r="P52" s="963"/>
      <c r="Q52" s="963" t="s">
        <v>397</v>
      </c>
      <c r="R52" s="982"/>
      <c r="S52" s="984"/>
      <c r="T52" s="951"/>
    </row>
    <row r="53" spans="1:20" ht="23.15" customHeight="1">
      <c r="A53" s="1229"/>
      <c r="B53" s="1200"/>
      <c r="C53" s="960" t="s">
        <v>999</v>
      </c>
      <c r="D53" s="961"/>
      <c r="E53" s="985"/>
      <c r="F53" s="986"/>
      <c r="G53" s="986"/>
      <c r="H53" s="986" t="s">
        <v>397</v>
      </c>
      <c r="I53" s="963"/>
      <c r="J53" s="986"/>
      <c r="K53" s="986"/>
      <c r="L53" s="986"/>
      <c r="M53" s="986"/>
      <c r="N53" s="986"/>
      <c r="O53" s="986"/>
      <c r="P53" s="986"/>
      <c r="Q53" s="986"/>
      <c r="R53" s="982"/>
      <c r="S53" s="984"/>
      <c r="T53" s="951"/>
    </row>
    <row r="54" spans="1:20" ht="22.5" customHeight="1">
      <c r="A54" s="1229"/>
      <c r="B54" s="1200"/>
      <c r="C54" s="965" t="s">
        <v>1120</v>
      </c>
      <c r="D54" s="961"/>
      <c r="E54" s="985"/>
      <c r="F54" s="986"/>
      <c r="G54" s="986"/>
      <c r="H54" s="986" t="s">
        <v>397</v>
      </c>
      <c r="I54" s="963"/>
      <c r="J54" s="986"/>
      <c r="K54" s="986"/>
      <c r="L54" s="986"/>
      <c r="M54" s="986"/>
      <c r="N54" s="986"/>
      <c r="O54" s="986"/>
      <c r="P54" s="986"/>
      <c r="Q54" s="963"/>
      <c r="R54" s="982"/>
      <c r="S54" s="984"/>
      <c r="T54" s="951"/>
    </row>
    <row r="55" spans="1:20" ht="22.5" customHeight="1">
      <c r="A55" s="1229"/>
      <c r="B55" s="1200"/>
      <c r="C55" s="965" t="s">
        <v>1121</v>
      </c>
      <c r="D55" s="961"/>
      <c r="E55" s="985"/>
      <c r="F55" s="986"/>
      <c r="G55" s="986" t="s">
        <v>397</v>
      </c>
      <c r="H55" s="986"/>
      <c r="I55" s="963"/>
      <c r="J55" s="986"/>
      <c r="K55" s="986"/>
      <c r="L55" s="986"/>
      <c r="M55" s="986"/>
      <c r="N55" s="986"/>
      <c r="O55" s="986"/>
      <c r="P55" s="986"/>
      <c r="Q55" s="963"/>
      <c r="R55" s="982"/>
      <c r="S55" s="984"/>
      <c r="T55" s="951"/>
    </row>
    <row r="56" spans="1:20" ht="22.5" customHeight="1">
      <c r="A56" s="1229"/>
      <c r="B56" s="1200"/>
      <c r="C56" s="960" t="s">
        <v>570</v>
      </c>
      <c r="D56" s="1011"/>
      <c r="E56" s="1012"/>
      <c r="F56" s="963" t="s">
        <v>397</v>
      </c>
      <c r="G56" s="986"/>
      <c r="H56" s="986"/>
      <c r="I56" s="963"/>
      <c r="J56" s="986"/>
      <c r="K56" s="986"/>
      <c r="L56" s="986"/>
      <c r="M56" s="986"/>
      <c r="N56" s="986"/>
      <c r="O56" s="986"/>
      <c r="P56" s="1013"/>
      <c r="Q56" s="1014"/>
      <c r="R56" s="982"/>
      <c r="S56" s="984"/>
      <c r="T56" s="951"/>
    </row>
    <row r="57" spans="1:20" ht="22.5" customHeight="1">
      <c r="A57" s="1229"/>
      <c r="B57" s="1200"/>
      <c r="C57" s="960" t="s">
        <v>571</v>
      </c>
      <c r="D57" s="1015"/>
      <c r="E57" s="1016"/>
      <c r="F57" s="963" t="s">
        <v>397</v>
      </c>
      <c r="G57" s="963"/>
      <c r="H57" s="963"/>
      <c r="I57" s="963"/>
      <c r="J57" s="963"/>
      <c r="K57" s="963"/>
      <c r="L57" s="963"/>
      <c r="M57" s="963"/>
      <c r="N57" s="963"/>
      <c r="O57" s="963"/>
      <c r="P57" s="1017"/>
      <c r="Q57" s="985"/>
      <c r="R57" s="982"/>
      <c r="S57" s="984"/>
      <c r="T57" s="951"/>
    </row>
    <row r="58" spans="1:20" ht="22.5" customHeight="1">
      <c r="A58" s="1229"/>
      <c r="B58" s="1200"/>
      <c r="C58" s="960" t="s">
        <v>625</v>
      </c>
      <c r="D58" s="961"/>
      <c r="E58" s="985"/>
      <c r="F58" s="986"/>
      <c r="G58" s="963" t="s">
        <v>397</v>
      </c>
      <c r="H58" s="986"/>
      <c r="I58" s="963"/>
      <c r="J58" s="986"/>
      <c r="K58" s="986"/>
      <c r="L58" s="986"/>
      <c r="M58" s="986"/>
      <c r="N58" s="986"/>
      <c r="O58" s="986"/>
      <c r="P58" s="986"/>
      <c r="Q58" s="986"/>
      <c r="R58" s="982"/>
      <c r="S58" s="984"/>
      <c r="T58" s="951"/>
    </row>
    <row r="59" spans="1:20" ht="22.5" customHeight="1">
      <c r="A59" s="1229"/>
      <c r="B59" s="1200"/>
      <c r="C59" s="960" t="s">
        <v>626</v>
      </c>
      <c r="D59" s="961"/>
      <c r="E59" s="985"/>
      <c r="F59" s="986"/>
      <c r="G59" s="986"/>
      <c r="H59" s="986"/>
      <c r="I59" s="963"/>
      <c r="J59" s="986"/>
      <c r="K59" s="986"/>
      <c r="L59" s="963" t="s">
        <v>397</v>
      </c>
      <c r="M59" s="963" t="s">
        <v>397</v>
      </c>
      <c r="N59" s="963" t="s">
        <v>397</v>
      </c>
      <c r="O59" s="963" t="s">
        <v>397</v>
      </c>
      <c r="P59" s="963" t="s">
        <v>397</v>
      </c>
      <c r="Q59" s="963" t="s">
        <v>397</v>
      </c>
      <c r="R59" s="982"/>
      <c r="S59" s="984"/>
      <c r="T59" s="951"/>
    </row>
    <row r="60" spans="1:20" ht="22.5" customHeight="1">
      <c r="A60" s="1229"/>
      <c r="B60" s="1200"/>
      <c r="C60" s="960" t="s">
        <v>607</v>
      </c>
      <c r="D60" s="961"/>
      <c r="E60" s="962"/>
      <c r="F60" s="963"/>
      <c r="G60" s="963"/>
      <c r="H60" s="963"/>
      <c r="I60" s="963"/>
      <c r="J60" s="963"/>
      <c r="K60" s="963"/>
      <c r="L60" s="963"/>
      <c r="M60" s="963"/>
      <c r="N60" s="963"/>
      <c r="O60" s="963"/>
      <c r="P60" s="963" t="s">
        <v>397</v>
      </c>
      <c r="Q60" s="963"/>
      <c r="R60" s="982"/>
      <c r="S60" s="984"/>
      <c r="T60" s="951"/>
    </row>
    <row r="61" spans="1:20" ht="23.25" customHeight="1">
      <c r="A61" s="1229"/>
      <c r="B61" s="1200"/>
      <c r="C61" s="960" t="s">
        <v>627</v>
      </c>
      <c r="D61" s="961"/>
      <c r="E61" s="962"/>
      <c r="F61" s="963"/>
      <c r="G61" s="963"/>
      <c r="H61" s="963" t="s">
        <v>397</v>
      </c>
      <c r="I61" s="963"/>
      <c r="J61" s="963"/>
      <c r="K61" s="963"/>
      <c r="L61" s="963"/>
      <c r="M61" s="963"/>
      <c r="N61" s="963"/>
      <c r="O61" s="963"/>
      <c r="P61" s="963"/>
      <c r="Q61" s="963"/>
      <c r="R61" s="982"/>
      <c r="S61" s="1018"/>
      <c r="T61" s="951"/>
    </row>
    <row r="62" spans="1:20" ht="23.25" customHeight="1">
      <c r="A62" s="1229"/>
      <c r="B62" s="1200"/>
      <c r="C62" s="960" t="s">
        <v>572</v>
      </c>
      <c r="D62" s="961"/>
      <c r="E62" s="962"/>
      <c r="F62" s="963"/>
      <c r="G62" s="963"/>
      <c r="H62" s="963"/>
      <c r="I62" s="963"/>
      <c r="J62" s="963"/>
      <c r="K62" s="963"/>
      <c r="L62" s="963"/>
      <c r="M62" s="963" t="s">
        <v>397</v>
      </c>
      <c r="N62" s="963"/>
      <c r="O62" s="963"/>
      <c r="P62" s="963"/>
      <c r="Q62" s="963"/>
      <c r="R62" s="959"/>
      <c r="S62" s="1019"/>
      <c r="T62" s="951"/>
    </row>
    <row r="63" spans="1:20" ht="23.25" customHeight="1">
      <c r="A63" s="1229"/>
      <c r="B63" s="1200"/>
      <c r="C63" s="1020" t="s">
        <v>1002</v>
      </c>
      <c r="D63" s="1021"/>
      <c r="E63" s="1014"/>
      <c r="F63" s="963" t="s">
        <v>397</v>
      </c>
      <c r="G63" s="963" t="s">
        <v>397</v>
      </c>
      <c r="H63" s="963" t="s">
        <v>397</v>
      </c>
      <c r="I63" s="999"/>
      <c r="J63" s="999"/>
      <c r="K63" s="999"/>
      <c r="L63" s="999"/>
      <c r="M63" s="999" t="s">
        <v>397</v>
      </c>
      <c r="N63" s="999"/>
      <c r="O63" s="999"/>
      <c r="P63" s="999"/>
      <c r="Q63" s="999"/>
      <c r="R63" s="982"/>
      <c r="S63" s="1018"/>
      <c r="T63" s="951"/>
    </row>
    <row r="64" spans="1:20" ht="23.25" customHeight="1">
      <c r="A64" s="1229"/>
      <c r="B64" s="1200"/>
      <c r="C64" s="1022" t="s">
        <v>573</v>
      </c>
      <c r="D64" s="962"/>
      <c r="E64" s="962"/>
      <c r="F64" s="963"/>
      <c r="G64" s="963"/>
      <c r="H64" s="963"/>
      <c r="I64" s="963"/>
      <c r="J64" s="963"/>
      <c r="K64" s="963"/>
      <c r="L64" s="963"/>
      <c r="M64" s="963"/>
      <c r="N64" s="963"/>
      <c r="O64" s="963" t="s">
        <v>397</v>
      </c>
      <c r="P64" s="963"/>
      <c r="Q64" s="963"/>
      <c r="R64" s="959"/>
      <c r="S64" s="1019"/>
      <c r="T64" s="951"/>
    </row>
    <row r="65" spans="1:20" ht="23.25" customHeight="1">
      <c r="A65" s="1229"/>
      <c r="B65" s="1200"/>
      <c r="C65" s="960" t="s">
        <v>574</v>
      </c>
      <c r="D65" s="1021"/>
      <c r="E65" s="1014"/>
      <c r="F65" s="999"/>
      <c r="G65" s="999"/>
      <c r="H65" s="999" t="s">
        <v>397</v>
      </c>
      <c r="I65" s="999"/>
      <c r="J65" s="999"/>
      <c r="K65" s="999"/>
      <c r="L65" s="999"/>
      <c r="M65" s="999"/>
      <c r="N65" s="999"/>
      <c r="O65" s="999"/>
      <c r="P65" s="999"/>
      <c r="Q65" s="999"/>
      <c r="R65" s="982"/>
      <c r="S65" s="1018"/>
      <c r="T65" s="951"/>
    </row>
    <row r="66" spans="1:20" ht="23.25" customHeight="1" thickBot="1">
      <c r="A66" s="1229"/>
      <c r="B66" s="1201"/>
      <c r="C66" s="1023" t="s">
        <v>575</v>
      </c>
      <c r="D66" s="1024"/>
      <c r="E66" s="975"/>
      <c r="F66" s="974"/>
      <c r="G66" s="974"/>
      <c r="H66" s="974"/>
      <c r="I66" s="974"/>
      <c r="J66" s="974"/>
      <c r="K66" s="974"/>
      <c r="L66" s="974"/>
      <c r="M66" s="974" t="s">
        <v>397</v>
      </c>
      <c r="N66" s="974"/>
      <c r="O66" s="974"/>
      <c r="P66" s="974"/>
      <c r="Q66" s="974"/>
      <c r="R66" s="975"/>
      <c r="S66" s="1025"/>
      <c r="T66" s="951"/>
    </row>
    <row r="67" spans="1:20" ht="23" customHeight="1" thickBot="1">
      <c r="A67" s="1230"/>
      <c r="B67" s="1231"/>
      <c r="C67" s="1231"/>
      <c r="D67" s="1231"/>
      <c r="E67" s="1231"/>
      <c r="F67" s="1231"/>
      <c r="G67" s="1231"/>
      <c r="H67" s="1231"/>
      <c r="I67" s="1231"/>
      <c r="J67" s="1231"/>
      <c r="K67" s="1231"/>
      <c r="L67" s="1231"/>
      <c r="M67" s="1231"/>
      <c r="N67" s="1231"/>
      <c r="O67" s="1231"/>
      <c r="P67" s="1231"/>
      <c r="Q67" s="1231"/>
      <c r="R67" s="1231"/>
      <c r="S67" s="1232"/>
      <c r="T67" s="951"/>
    </row>
    <row r="68" spans="1:20" ht="23.25" customHeight="1">
      <c r="A68" s="1196" t="s">
        <v>703</v>
      </c>
      <c r="B68" s="1199" t="s">
        <v>568</v>
      </c>
      <c r="C68" s="1026" t="s">
        <v>628</v>
      </c>
      <c r="D68" s="1027"/>
      <c r="E68" s="1028"/>
      <c r="F68" s="1029"/>
      <c r="G68" s="1029" t="s">
        <v>397</v>
      </c>
      <c r="H68" s="1029"/>
      <c r="I68" s="1029"/>
      <c r="J68" s="1029"/>
      <c r="K68" s="1029"/>
      <c r="L68" s="1029"/>
      <c r="M68" s="1029"/>
      <c r="N68" s="1029"/>
      <c r="O68" s="1029"/>
      <c r="P68" s="1029"/>
      <c r="Q68" s="1029"/>
      <c r="R68" s="1028"/>
      <c r="S68" s="1030"/>
      <c r="T68" s="951"/>
    </row>
    <row r="69" spans="1:20" ht="23.25" customHeight="1">
      <c r="A69" s="1197"/>
      <c r="B69" s="1200"/>
      <c r="C69" s="1004" t="s">
        <v>576</v>
      </c>
      <c r="D69" s="961"/>
      <c r="E69" s="962"/>
      <c r="F69" s="962" t="s">
        <v>397</v>
      </c>
      <c r="G69" s="963"/>
      <c r="H69" s="963"/>
      <c r="I69" s="963"/>
      <c r="J69" s="963"/>
      <c r="K69" s="963"/>
      <c r="L69" s="963"/>
      <c r="M69" s="963"/>
      <c r="N69" s="963"/>
      <c r="O69" s="963"/>
      <c r="P69" s="963"/>
      <c r="Q69" s="963"/>
      <c r="R69" s="962"/>
      <c r="S69" s="1031"/>
      <c r="T69" s="951"/>
    </row>
    <row r="70" spans="1:20" ht="33" customHeight="1">
      <c r="A70" s="1197"/>
      <c r="B70" s="1200"/>
      <c r="C70" s="1032" t="s">
        <v>633</v>
      </c>
      <c r="D70" s="1021"/>
      <c r="E70" s="1014"/>
      <c r="F70" s="999"/>
      <c r="G70" s="999" t="s">
        <v>397</v>
      </c>
      <c r="H70" s="999"/>
      <c r="I70" s="999"/>
      <c r="J70" s="999"/>
      <c r="K70" s="999"/>
      <c r="L70" s="999"/>
      <c r="M70" s="999"/>
      <c r="N70" s="999"/>
      <c r="O70" s="999"/>
      <c r="P70" s="1014"/>
      <c r="Q70" s="999"/>
      <c r="R70" s="1014"/>
      <c r="S70" s="1033"/>
      <c r="T70" s="951"/>
    </row>
    <row r="71" spans="1:20" ht="23.25" customHeight="1">
      <c r="A71" s="1197"/>
      <c r="B71" s="1200"/>
      <c r="C71" s="1022" t="s">
        <v>998</v>
      </c>
      <c r="D71" s="1021"/>
      <c r="E71" s="1014"/>
      <c r="F71" s="999" t="s">
        <v>397</v>
      </c>
      <c r="G71" s="999"/>
      <c r="H71" s="999"/>
      <c r="I71" s="999"/>
      <c r="J71" s="999"/>
      <c r="K71" s="999"/>
      <c r="L71" s="999"/>
      <c r="M71" s="999"/>
      <c r="N71" s="999"/>
      <c r="O71" s="999"/>
      <c r="P71" s="1014"/>
      <c r="Q71" s="999"/>
      <c r="R71" s="999"/>
      <c r="S71" s="1033"/>
      <c r="T71" s="951"/>
    </row>
    <row r="72" spans="1:20" ht="23.25" customHeight="1">
      <c r="A72" s="1197"/>
      <c r="B72" s="1200"/>
      <c r="C72" s="1022" t="s">
        <v>577</v>
      </c>
      <c r="D72" s="961"/>
      <c r="E72" s="962"/>
      <c r="F72" s="963"/>
      <c r="G72" s="963"/>
      <c r="H72" s="963"/>
      <c r="I72" s="963"/>
      <c r="J72" s="963"/>
      <c r="K72" s="963"/>
      <c r="L72" s="963"/>
      <c r="M72" s="963" t="s">
        <v>397</v>
      </c>
      <c r="N72" s="963"/>
      <c r="O72" s="963"/>
      <c r="P72" s="962"/>
      <c r="Q72" s="963"/>
      <c r="R72" s="963"/>
      <c r="S72" s="1034"/>
      <c r="T72" s="951"/>
    </row>
    <row r="73" spans="1:20" ht="32.25" customHeight="1">
      <c r="A73" s="1197"/>
      <c r="B73" s="1200"/>
      <c r="C73" s="996" t="s">
        <v>578</v>
      </c>
      <c r="D73" s="1021"/>
      <c r="E73" s="1014"/>
      <c r="F73" s="999"/>
      <c r="G73" s="999"/>
      <c r="H73" s="999"/>
      <c r="I73" s="999"/>
      <c r="J73" s="999"/>
      <c r="K73" s="999"/>
      <c r="L73" s="999"/>
      <c r="M73" s="999"/>
      <c r="N73" s="999"/>
      <c r="O73" s="999" t="s">
        <v>398</v>
      </c>
      <c r="P73" s="1014"/>
      <c r="Q73" s="999"/>
      <c r="R73" s="999"/>
      <c r="S73" s="1033"/>
      <c r="T73" s="951"/>
    </row>
    <row r="74" spans="1:20" ht="38.25" customHeight="1">
      <c r="A74" s="1197"/>
      <c r="B74" s="1200"/>
      <c r="C74" s="996" t="s">
        <v>579</v>
      </c>
      <c r="D74" s="961"/>
      <c r="E74" s="962"/>
      <c r="F74" s="963"/>
      <c r="G74" s="963"/>
      <c r="H74" s="963"/>
      <c r="I74" s="963"/>
      <c r="J74" s="963"/>
      <c r="K74" s="963"/>
      <c r="L74" s="963"/>
      <c r="M74" s="963"/>
      <c r="N74" s="963"/>
      <c r="O74" s="963" t="s">
        <v>398</v>
      </c>
      <c r="P74" s="963"/>
      <c r="Q74" s="963"/>
      <c r="R74" s="963"/>
      <c r="S74" s="1034"/>
      <c r="T74" s="951"/>
    </row>
    <row r="75" spans="1:20" ht="41.25" customHeight="1">
      <c r="A75" s="1197"/>
      <c r="B75" s="1200"/>
      <c r="C75" s="996" t="s">
        <v>629</v>
      </c>
      <c r="D75" s="1021"/>
      <c r="E75" s="1014"/>
      <c r="F75" s="999"/>
      <c r="G75" s="999"/>
      <c r="H75" s="999"/>
      <c r="I75" s="999"/>
      <c r="J75" s="999"/>
      <c r="K75" s="999"/>
      <c r="L75" s="999"/>
      <c r="M75" s="999"/>
      <c r="N75" s="999"/>
      <c r="O75" s="999"/>
      <c r="P75" s="999" t="s">
        <v>398</v>
      </c>
      <c r="Q75" s="999"/>
      <c r="R75" s="1035"/>
      <c r="S75" s="1036"/>
      <c r="T75" s="951"/>
    </row>
    <row r="76" spans="1:20" ht="41.25" customHeight="1">
      <c r="A76" s="1197"/>
      <c r="B76" s="1200"/>
      <c r="C76" s="996" t="s">
        <v>730</v>
      </c>
      <c r="D76" s="961"/>
      <c r="E76" s="962"/>
      <c r="F76" s="963"/>
      <c r="G76" s="963"/>
      <c r="H76" s="963"/>
      <c r="I76" s="963"/>
      <c r="J76" s="963"/>
      <c r="K76" s="963"/>
      <c r="L76" s="963"/>
      <c r="M76" s="963"/>
      <c r="N76" s="963"/>
      <c r="O76" s="963"/>
      <c r="P76" s="999" t="s">
        <v>398</v>
      </c>
      <c r="Q76" s="963"/>
      <c r="R76" s="963"/>
      <c r="S76" s="1034"/>
      <c r="T76" s="951"/>
    </row>
    <row r="77" spans="1:20" ht="23.25" customHeight="1">
      <c r="A77" s="1197"/>
      <c r="B77" s="1200"/>
      <c r="C77" s="1022" t="s">
        <v>580</v>
      </c>
      <c r="D77" s="961"/>
      <c r="E77" s="962"/>
      <c r="F77" s="963"/>
      <c r="G77" s="963"/>
      <c r="H77" s="963"/>
      <c r="I77" s="963"/>
      <c r="J77" s="963"/>
      <c r="K77" s="963"/>
      <c r="L77" s="963"/>
      <c r="M77" s="963"/>
      <c r="N77" s="963"/>
      <c r="O77" s="963"/>
      <c r="P77" s="962" t="s">
        <v>565</v>
      </c>
      <c r="Q77" s="963"/>
      <c r="R77" s="963"/>
      <c r="S77" s="1034"/>
      <c r="T77" s="951"/>
    </row>
    <row r="78" spans="1:20" ht="35.25" customHeight="1">
      <c r="A78" s="1197"/>
      <c r="B78" s="1200"/>
      <c r="C78" s="996" t="s">
        <v>731</v>
      </c>
      <c r="D78" s="1021"/>
      <c r="E78" s="1014"/>
      <c r="F78" s="999"/>
      <c r="G78" s="999"/>
      <c r="H78" s="999"/>
      <c r="I78" s="999"/>
      <c r="J78" s="999"/>
      <c r="K78" s="999"/>
      <c r="L78" s="999"/>
      <c r="M78" s="999"/>
      <c r="N78" s="999"/>
      <c r="O78" s="999"/>
      <c r="P78" s="1014"/>
      <c r="Q78" s="999" t="s">
        <v>398</v>
      </c>
      <c r="R78" s="999"/>
      <c r="S78" s="1036"/>
      <c r="T78" s="951"/>
    </row>
    <row r="79" spans="1:20" ht="35.25" customHeight="1">
      <c r="A79" s="1197"/>
      <c r="B79" s="1200"/>
      <c r="C79" s="996" t="s">
        <v>732</v>
      </c>
      <c r="D79" s="1021"/>
      <c r="E79" s="1014"/>
      <c r="F79" s="999"/>
      <c r="G79" s="999"/>
      <c r="H79" s="999"/>
      <c r="I79" s="999"/>
      <c r="J79" s="999"/>
      <c r="K79" s="999"/>
      <c r="L79" s="999"/>
      <c r="M79" s="999"/>
      <c r="N79" s="999"/>
      <c r="O79" s="999"/>
      <c r="P79" s="1014"/>
      <c r="Q79" s="962" t="s">
        <v>565</v>
      </c>
      <c r="R79" s="999"/>
      <c r="S79" s="1036"/>
      <c r="T79" s="951"/>
    </row>
    <row r="80" spans="1:20" ht="26">
      <c r="A80" s="1197"/>
      <c r="B80" s="1200"/>
      <c r="C80" s="996" t="s">
        <v>581</v>
      </c>
      <c r="D80" s="961"/>
      <c r="E80" s="962"/>
      <c r="F80" s="963"/>
      <c r="G80" s="963"/>
      <c r="H80" s="963"/>
      <c r="I80" s="963"/>
      <c r="J80" s="963"/>
      <c r="K80" s="963"/>
      <c r="L80" s="963"/>
      <c r="M80" s="963"/>
      <c r="N80" s="963"/>
      <c r="O80" s="963"/>
      <c r="P80" s="962"/>
      <c r="Q80" s="963"/>
      <c r="R80" s="963" t="s">
        <v>398</v>
      </c>
      <c r="S80" s="1034"/>
      <c r="T80" s="951"/>
    </row>
    <row r="81" spans="1:20" ht="23.25" customHeight="1">
      <c r="A81" s="1197"/>
      <c r="B81" s="1200"/>
      <c r="C81" s="1022" t="s">
        <v>582</v>
      </c>
      <c r="D81" s="1021"/>
      <c r="E81" s="1014"/>
      <c r="F81" s="999"/>
      <c r="G81" s="999"/>
      <c r="H81" s="999"/>
      <c r="I81" s="999"/>
      <c r="J81" s="999"/>
      <c r="K81" s="999"/>
      <c r="L81" s="999"/>
      <c r="M81" s="999"/>
      <c r="N81" s="999"/>
      <c r="O81" s="999"/>
      <c r="P81" s="1014"/>
      <c r="Q81" s="999"/>
      <c r="R81" s="999" t="s">
        <v>397</v>
      </c>
      <c r="S81" s="1036"/>
      <c r="T81" s="951"/>
    </row>
    <row r="82" spans="1:20" ht="23.25" customHeight="1">
      <c r="A82" s="1197"/>
      <c r="B82" s="1200"/>
      <c r="C82" s="1022" t="s">
        <v>583</v>
      </c>
      <c r="D82" s="961"/>
      <c r="E82" s="962"/>
      <c r="F82" s="963"/>
      <c r="G82" s="963"/>
      <c r="H82" s="963"/>
      <c r="I82" s="963"/>
      <c r="J82" s="963"/>
      <c r="K82" s="963"/>
      <c r="L82" s="963"/>
      <c r="M82" s="963"/>
      <c r="N82" s="963"/>
      <c r="O82" s="963"/>
      <c r="P82" s="962"/>
      <c r="Q82" s="963"/>
      <c r="R82" s="963" t="s">
        <v>397</v>
      </c>
      <c r="S82" s="1034"/>
      <c r="T82" s="951"/>
    </row>
    <row r="83" spans="1:20" ht="23.25" customHeight="1">
      <c r="A83" s="1197"/>
      <c r="B83" s="1200"/>
      <c r="C83" s="1022" t="s">
        <v>584</v>
      </c>
      <c r="D83" s="1021"/>
      <c r="E83" s="1014"/>
      <c r="F83" s="999"/>
      <c r="G83" s="999"/>
      <c r="H83" s="999"/>
      <c r="I83" s="999"/>
      <c r="J83" s="999"/>
      <c r="K83" s="999"/>
      <c r="L83" s="999"/>
      <c r="M83" s="999"/>
      <c r="N83" s="999"/>
      <c r="O83" s="999"/>
      <c r="P83" s="1014"/>
      <c r="Q83" s="999"/>
      <c r="R83" s="999" t="s">
        <v>397</v>
      </c>
      <c r="S83" s="1036"/>
      <c r="T83" s="951"/>
    </row>
    <row r="84" spans="1:20" ht="23.25" customHeight="1">
      <c r="A84" s="1197"/>
      <c r="B84" s="1200"/>
      <c r="C84" s="1022" t="s">
        <v>631</v>
      </c>
      <c r="D84" s="961"/>
      <c r="E84" s="962"/>
      <c r="F84" s="963"/>
      <c r="G84" s="963"/>
      <c r="H84" s="962" t="s">
        <v>565</v>
      </c>
      <c r="I84" s="963"/>
      <c r="J84" s="963"/>
      <c r="K84" s="963"/>
      <c r="L84" s="962"/>
      <c r="M84" s="962" t="s">
        <v>565</v>
      </c>
      <c r="N84" s="962"/>
      <c r="O84" s="963"/>
      <c r="P84" s="962"/>
      <c r="Q84" s="963"/>
      <c r="R84" s="963"/>
      <c r="S84" s="1034"/>
      <c r="T84" s="951"/>
    </row>
    <row r="85" spans="1:20" ht="23.25" customHeight="1">
      <c r="A85" s="1197"/>
      <c r="B85" s="1200"/>
      <c r="C85" s="1022" t="s">
        <v>630</v>
      </c>
      <c r="D85" s="961"/>
      <c r="E85" s="1014"/>
      <c r="F85" s="999"/>
      <c r="G85" s="999"/>
      <c r="H85" s="1014" t="s">
        <v>565</v>
      </c>
      <c r="I85" s="999"/>
      <c r="J85" s="999"/>
      <c r="K85" s="999"/>
      <c r="L85" s="1014"/>
      <c r="M85" s="1014" t="s">
        <v>565</v>
      </c>
      <c r="N85" s="1014"/>
      <c r="O85" s="999"/>
      <c r="P85" s="1014"/>
      <c r="Q85" s="999"/>
      <c r="R85" s="999"/>
      <c r="S85" s="1036"/>
      <c r="T85" s="951"/>
    </row>
    <row r="86" spans="1:20" ht="23.25" customHeight="1">
      <c r="A86" s="1197"/>
      <c r="B86" s="1200"/>
      <c r="C86" s="1022" t="s">
        <v>585</v>
      </c>
      <c r="D86" s="961"/>
      <c r="E86" s="962"/>
      <c r="F86" s="963"/>
      <c r="G86" s="963"/>
      <c r="H86" s="963"/>
      <c r="I86" s="963"/>
      <c r="J86" s="963"/>
      <c r="K86" s="963"/>
      <c r="L86" s="962" t="s">
        <v>565</v>
      </c>
      <c r="M86" s="962" t="s">
        <v>565</v>
      </c>
      <c r="N86" s="962"/>
      <c r="O86" s="962" t="s">
        <v>565</v>
      </c>
      <c r="P86" s="962" t="s">
        <v>565</v>
      </c>
      <c r="Q86" s="962" t="s">
        <v>565</v>
      </c>
      <c r="R86" s="963"/>
      <c r="S86" s="1034"/>
      <c r="T86" s="951"/>
    </row>
    <row r="87" spans="1:20" ht="23.25" customHeight="1">
      <c r="A87" s="1197"/>
      <c r="B87" s="1200"/>
      <c r="C87" s="1022" t="s">
        <v>586</v>
      </c>
      <c r="D87" s="1021"/>
      <c r="E87" s="1014"/>
      <c r="F87" s="999"/>
      <c r="G87" s="999"/>
      <c r="H87" s="1014" t="s">
        <v>397</v>
      </c>
      <c r="I87" s="999"/>
      <c r="J87" s="999"/>
      <c r="K87" s="999"/>
      <c r="L87" s="999"/>
      <c r="M87" s="999"/>
      <c r="N87" s="999"/>
      <c r="O87" s="999"/>
      <c r="P87" s="1014"/>
      <c r="Q87" s="999"/>
      <c r="R87" s="999"/>
      <c r="S87" s="1036"/>
      <c r="T87" s="951"/>
    </row>
    <row r="88" spans="1:20" ht="32.25" customHeight="1">
      <c r="A88" s="1197"/>
      <c r="B88" s="1200"/>
      <c r="C88" s="1037" t="s">
        <v>699</v>
      </c>
      <c r="D88" s="1038"/>
      <c r="E88" s="1039"/>
      <c r="F88" s="1040"/>
      <c r="G88" s="1040"/>
      <c r="H88" s="1040"/>
      <c r="I88" s="1039" t="s">
        <v>397</v>
      </c>
      <c r="J88" s="1039"/>
      <c r="K88" s="1040"/>
      <c r="L88" s="1040"/>
      <c r="M88" s="1040"/>
      <c r="N88" s="1040"/>
      <c r="O88" s="1040"/>
      <c r="P88" s="1039"/>
      <c r="Q88" s="1040"/>
      <c r="R88" s="1041"/>
      <c r="S88" s="1042"/>
      <c r="T88" s="951"/>
    </row>
    <row r="89" spans="1:20" ht="32.25" customHeight="1">
      <c r="A89" s="1197"/>
      <c r="B89" s="1200"/>
      <c r="C89" s="1037" t="s">
        <v>636</v>
      </c>
      <c r="D89" s="1043"/>
      <c r="E89" s="1044"/>
      <c r="F89" s="1044"/>
      <c r="G89" s="1044"/>
      <c r="H89" s="1044"/>
      <c r="I89" s="1043"/>
      <c r="J89" s="1043"/>
      <c r="K89" s="1044"/>
      <c r="L89" s="1044"/>
      <c r="M89" s="1044"/>
      <c r="N89" s="1044"/>
      <c r="O89" s="1044"/>
      <c r="P89" s="1043"/>
      <c r="Q89" s="1044"/>
      <c r="R89" s="1040" t="s">
        <v>397</v>
      </c>
      <c r="S89" s="1045"/>
    </row>
    <row r="90" spans="1:20" ht="32.25" customHeight="1">
      <c r="A90" s="1197"/>
      <c r="B90" s="1200"/>
      <c r="C90" s="996" t="s">
        <v>694</v>
      </c>
      <c r="D90" s="1046"/>
      <c r="E90" s="1047"/>
      <c r="F90" s="1044"/>
      <c r="G90" s="1044"/>
      <c r="H90" s="1044"/>
      <c r="I90" s="1039" t="s">
        <v>397</v>
      </c>
      <c r="J90" s="1039" t="s">
        <v>397</v>
      </c>
      <c r="K90" s="1040"/>
      <c r="L90" s="1040"/>
      <c r="M90" s="1044"/>
      <c r="N90" s="1040"/>
      <c r="O90" s="1040"/>
      <c r="P90" s="1039"/>
      <c r="Q90" s="1040"/>
      <c r="R90" s="1044"/>
      <c r="S90" s="1048" t="s">
        <v>397</v>
      </c>
    </row>
    <row r="91" spans="1:20" ht="32.25" customHeight="1">
      <c r="A91" s="1197"/>
      <c r="B91" s="1200"/>
      <c r="C91" s="1049" t="s">
        <v>695</v>
      </c>
      <c r="D91" s="1050"/>
      <c r="E91" s="1044"/>
      <c r="F91" s="1051"/>
      <c r="G91" s="1040"/>
      <c r="H91" s="1044" t="s">
        <v>397</v>
      </c>
      <c r="I91" s="1044"/>
      <c r="J91" s="1044"/>
      <c r="K91" s="1052"/>
      <c r="L91" s="1053"/>
      <c r="M91" s="999"/>
      <c r="N91" s="1040"/>
      <c r="O91" s="1044"/>
      <c r="P91" s="1053"/>
      <c r="Q91" s="1044"/>
      <c r="R91" s="1044"/>
      <c r="S91" s="1054"/>
    </row>
    <row r="92" spans="1:20" ht="32.25" customHeight="1">
      <c r="A92" s="1197"/>
      <c r="B92" s="1200"/>
      <c r="C92" s="996" t="s">
        <v>696</v>
      </c>
      <c r="D92" s="1050"/>
      <c r="E92" s="1055"/>
      <c r="F92" s="1051"/>
      <c r="G92" s="1044"/>
      <c r="H92" s="1055" t="s">
        <v>397</v>
      </c>
      <c r="I92" s="1055"/>
      <c r="J92" s="1044"/>
      <c r="K92" s="1051"/>
      <c r="L92" s="1051"/>
      <c r="M92" s="1051"/>
      <c r="N92" s="1051"/>
      <c r="O92" s="1051"/>
      <c r="P92" s="1051"/>
      <c r="Q92" s="1051"/>
      <c r="R92" s="1044"/>
      <c r="S92" s="1056"/>
    </row>
    <row r="93" spans="1:20" ht="32.25" customHeight="1">
      <c r="A93" s="1197"/>
      <c r="B93" s="1200"/>
      <c r="C93" s="1057" t="s">
        <v>697</v>
      </c>
      <c r="D93" s="1038"/>
      <c r="E93" s="1058"/>
      <c r="F93" s="1058"/>
      <c r="G93" s="1044"/>
      <c r="H93" s="1055" t="s">
        <v>397</v>
      </c>
      <c r="I93" s="1051" t="s">
        <v>397</v>
      </c>
      <c r="J93" s="1055" t="s">
        <v>397</v>
      </c>
      <c r="K93" s="1051"/>
      <c r="L93" s="1051"/>
      <c r="M93" s="1051"/>
      <c r="N93" s="1051"/>
      <c r="O93" s="1044"/>
      <c r="P93" s="1055"/>
      <c r="Q93" s="1044"/>
      <c r="R93" s="1044"/>
      <c r="S93" s="1048" t="s">
        <v>397</v>
      </c>
    </row>
    <row r="94" spans="1:20" ht="32.25" customHeight="1">
      <c r="A94" s="1197"/>
      <c r="B94" s="1200"/>
      <c r="C94" s="996" t="s">
        <v>1003</v>
      </c>
      <c r="D94" s="1050"/>
      <c r="E94" s="1044"/>
      <c r="F94" s="1044"/>
      <c r="G94" s="1044" t="s">
        <v>397</v>
      </c>
      <c r="H94" s="1043"/>
      <c r="I94" s="1043"/>
      <c r="J94" s="1043"/>
      <c r="K94" s="1040"/>
      <c r="L94" s="1044"/>
      <c r="M94" s="1044"/>
      <c r="N94" s="1051"/>
      <c r="O94" s="1051"/>
      <c r="P94" s="1039"/>
      <c r="Q94" s="1040"/>
      <c r="R94" s="1040"/>
      <c r="S94" s="1045"/>
    </row>
    <row r="95" spans="1:20" ht="32.25" customHeight="1" thickBot="1">
      <c r="A95" s="1198"/>
      <c r="B95" s="1201"/>
      <c r="C95" s="1059" t="s">
        <v>1004</v>
      </c>
      <c r="D95" s="1060"/>
      <c r="E95" s="1061"/>
      <c r="F95" s="1062"/>
      <c r="G95" s="1062"/>
      <c r="H95" s="1063"/>
      <c r="I95" s="1063"/>
      <c r="J95" s="1063"/>
      <c r="K95" s="1061" t="s">
        <v>397</v>
      </c>
      <c r="L95" s="1062"/>
      <c r="M95" s="1062"/>
      <c r="N95" s="1062"/>
      <c r="O95" s="1061"/>
      <c r="P95" s="1061"/>
      <c r="Q95" s="1061"/>
      <c r="R95" s="1061"/>
      <c r="S95" s="1064"/>
    </row>
    <row r="96" spans="1:20" ht="23.75" customHeight="1" thickBot="1">
      <c r="A96" s="1065"/>
      <c r="B96" s="1066"/>
      <c r="C96" s="1067"/>
      <c r="D96" s="1068"/>
      <c r="E96" s="1068"/>
      <c r="F96" s="1068"/>
      <c r="G96" s="1068"/>
      <c r="H96" s="1068"/>
      <c r="I96" s="1068"/>
      <c r="J96" s="1068"/>
      <c r="K96" s="1068"/>
      <c r="L96" s="1068"/>
      <c r="M96" s="1068"/>
      <c r="N96" s="1068"/>
      <c r="O96" s="1068"/>
      <c r="P96" s="1068"/>
      <c r="Q96" s="1068"/>
      <c r="R96" s="1068"/>
      <c r="S96" s="1068"/>
    </row>
    <row r="97" spans="1:19" ht="32.25" customHeight="1">
      <c r="A97" s="1205" t="s">
        <v>1111</v>
      </c>
      <c r="B97" s="1200" t="s">
        <v>568</v>
      </c>
      <c r="C97" s="1069" t="s">
        <v>993</v>
      </c>
      <c r="D97" s="1070"/>
      <c r="E97" s="1071"/>
      <c r="F97" s="1071"/>
      <c r="G97" s="1071"/>
      <c r="H97" s="1040" t="s">
        <v>397</v>
      </c>
      <c r="I97" s="1072"/>
      <c r="J97" s="1072"/>
      <c r="K97" s="1071"/>
      <c r="L97" s="1071"/>
      <c r="M97" s="1071"/>
      <c r="N97" s="1071"/>
      <c r="O97" s="1071"/>
      <c r="P97" s="1073"/>
      <c r="Q97" s="1071"/>
      <c r="R97" s="1071"/>
      <c r="S97" s="1074"/>
    </row>
    <row r="98" spans="1:19" ht="32.25" customHeight="1">
      <c r="A98" s="1205"/>
      <c r="B98" s="1200"/>
      <c r="C98" s="996" t="s">
        <v>994</v>
      </c>
      <c r="D98" s="1070"/>
      <c r="E98" s="998" t="s">
        <v>397</v>
      </c>
      <c r="F98" s="998" t="s">
        <v>397</v>
      </c>
      <c r="G98" s="1071"/>
      <c r="H98" s="1075"/>
      <c r="I98" s="1072"/>
      <c r="J98" s="1072"/>
      <c r="K98" s="1071"/>
      <c r="L98" s="1071"/>
      <c r="M98" s="1071"/>
      <c r="N98" s="1071"/>
      <c r="O98" s="1071"/>
      <c r="P98" s="1073"/>
      <c r="Q98" s="1076"/>
      <c r="R98" s="1076"/>
      <c r="S98" s="1077"/>
    </row>
    <row r="99" spans="1:19" ht="32.25" customHeight="1">
      <c r="A99" s="1205"/>
      <c r="B99" s="1200"/>
      <c r="C99" s="996" t="s">
        <v>995</v>
      </c>
      <c r="D99" s="1070"/>
      <c r="E99" s="1071"/>
      <c r="F99" s="1071"/>
      <c r="G99" s="1071"/>
      <c r="H99" s="998" t="s">
        <v>397</v>
      </c>
      <c r="I99" s="1072"/>
      <c r="J99" s="1072"/>
      <c r="K99" s="1071"/>
      <c r="L99" s="1071"/>
      <c r="M99" s="1071"/>
      <c r="N99" s="1071"/>
      <c r="O99" s="1071"/>
      <c r="P99" s="1073"/>
      <c r="Q99" s="1076"/>
      <c r="R99" s="1076"/>
      <c r="S99" s="1077"/>
    </row>
    <row r="100" spans="1:19" ht="32.25" customHeight="1">
      <c r="A100" s="1205"/>
      <c r="B100" s="1200"/>
      <c r="C100" s="996" t="s">
        <v>996</v>
      </c>
      <c r="D100" s="997"/>
      <c r="E100" s="998"/>
      <c r="F100" s="998"/>
      <c r="G100" s="998"/>
      <c r="H100" s="1000"/>
      <c r="I100" s="1000"/>
      <c r="J100" s="1000"/>
      <c r="K100" s="998"/>
      <c r="L100" s="999" t="s">
        <v>397</v>
      </c>
      <c r="M100" s="999" t="s">
        <v>397</v>
      </c>
      <c r="N100" s="1040"/>
      <c r="O100" s="998"/>
      <c r="P100" s="1001"/>
      <c r="Q100" s="999" t="s">
        <v>397</v>
      </c>
      <c r="R100" s="998"/>
      <c r="S100" s="1078"/>
    </row>
    <row r="101" spans="1:19" ht="32.25" customHeight="1">
      <c r="A101" s="1205"/>
      <c r="B101" s="1200"/>
      <c r="C101" s="996" t="s">
        <v>969</v>
      </c>
      <c r="D101" s="997"/>
      <c r="E101" s="998"/>
      <c r="F101" s="998"/>
      <c r="G101" s="998"/>
      <c r="H101" s="999" t="s">
        <v>397</v>
      </c>
      <c r="I101" s="1000"/>
      <c r="J101" s="1000"/>
      <c r="K101" s="998"/>
      <c r="L101" s="998"/>
      <c r="M101" s="998"/>
      <c r="N101" s="998"/>
      <c r="O101" s="998"/>
      <c r="P101" s="1001"/>
      <c r="Q101" s="998"/>
      <c r="R101" s="998"/>
      <c r="S101" s="1078"/>
    </row>
    <row r="102" spans="1:19" ht="32.25" customHeight="1">
      <c r="A102" s="1205"/>
      <c r="B102" s="1200"/>
      <c r="C102" s="996" t="s">
        <v>970</v>
      </c>
      <c r="D102" s="997"/>
      <c r="E102" s="998"/>
      <c r="F102" s="998" t="s">
        <v>397</v>
      </c>
      <c r="G102" s="998"/>
      <c r="H102" s="999" t="s">
        <v>397</v>
      </c>
      <c r="I102" s="1000"/>
      <c r="J102" s="1000"/>
      <c r="K102" s="998"/>
      <c r="L102" s="998" t="s">
        <v>397</v>
      </c>
      <c r="M102" s="998" t="s">
        <v>397</v>
      </c>
      <c r="N102" s="998" t="s">
        <v>397</v>
      </c>
      <c r="O102" s="998" t="s">
        <v>397</v>
      </c>
      <c r="P102" s="1001" t="s">
        <v>397</v>
      </c>
      <c r="Q102" s="998" t="s">
        <v>397</v>
      </c>
      <c r="R102" s="998"/>
      <c r="S102" s="1078"/>
    </row>
    <row r="103" spans="1:19" ht="32.25" customHeight="1">
      <c r="A103" s="1205"/>
      <c r="B103" s="1200"/>
      <c r="C103" s="996" t="s">
        <v>975</v>
      </c>
      <c r="D103" s="997"/>
      <c r="E103" s="998"/>
      <c r="F103" s="998"/>
      <c r="G103" s="998"/>
      <c r="H103" s="1000"/>
      <c r="I103" s="1000"/>
      <c r="J103" s="1000"/>
      <c r="K103" s="998"/>
      <c r="L103" s="998"/>
      <c r="M103" s="998"/>
      <c r="N103" s="998"/>
      <c r="O103" s="998"/>
      <c r="P103" s="1001"/>
      <c r="Q103" s="998" t="s">
        <v>397</v>
      </c>
      <c r="R103" s="998"/>
      <c r="S103" s="1078"/>
    </row>
    <row r="104" spans="1:19" ht="32.25" customHeight="1">
      <c r="A104" s="1205"/>
      <c r="B104" s="1200"/>
      <c r="C104" s="996" t="s">
        <v>976</v>
      </c>
      <c r="D104" s="997"/>
      <c r="E104" s="998"/>
      <c r="F104" s="998" t="s">
        <v>397</v>
      </c>
      <c r="G104" s="998"/>
      <c r="H104" s="1000"/>
      <c r="I104" s="1000"/>
      <c r="J104" s="1000"/>
      <c r="K104" s="998"/>
      <c r="L104" s="998"/>
      <c r="M104" s="998"/>
      <c r="N104" s="998"/>
      <c r="O104" s="998"/>
      <c r="P104" s="1001"/>
      <c r="Q104" s="998"/>
      <c r="R104" s="998"/>
      <c r="S104" s="1078"/>
    </row>
    <row r="105" spans="1:19" ht="32.25" customHeight="1">
      <c r="A105" s="1205"/>
      <c r="B105" s="1200"/>
      <c r="C105" s="996" t="s">
        <v>977</v>
      </c>
      <c r="D105" s="997"/>
      <c r="E105" s="998"/>
      <c r="F105" s="998"/>
      <c r="G105" s="998"/>
      <c r="H105" s="998" t="s">
        <v>397</v>
      </c>
      <c r="I105" s="1000"/>
      <c r="J105" s="1000"/>
      <c r="K105" s="998" t="s">
        <v>397</v>
      </c>
      <c r="L105" s="998"/>
      <c r="M105" s="998"/>
      <c r="N105" s="998"/>
      <c r="O105" s="998"/>
      <c r="P105" s="1001"/>
      <c r="Q105" s="998"/>
      <c r="R105" s="998"/>
      <c r="S105" s="1078"/>
    </row>
    <row r="106" spans="1:19" ht="32.25" customHeight="1">
      <c r="A106" s="1205"/>
      <c r="B106" s="1200"/>
      <c r="C106" s="996" t="s">
        <v>978</v>
      </c>
      <c r="D106" s="997"/>
      <c r="E106" s="998"/>
      <c r="F106" s="998"/>
      <c r="G106" s="998"/>
      <c r="H106" s="1000"/>
      <c r="I106" s="1000"/>
      <c r="J106" s="1000"/>
      <c r="K106" s="998" t="s">
        <v>397</v>
      </c>
      <c r="L106" s="998"/>
      <c r="M106" s="998"/>
      <c r="N106" s="998"/>
      <c r="O106" s="998"/>
      <c r="P106" s="1001"/>
      <c r="Q106" s="998"/>
      <c r="R106" s="998"/>
      <c r="S106" s="1078"/>
    </row>
    <row r="107" spans="1:19" ht="32.25" customHeight="1">
      <c r="A107" s="1205"/>
      <c r="B107" s="1200"/>
      <c r="C107" s="996" t="s">
        <v>979</v>
      </c>
      <c r="D107" s="998" t="s">
        <v>397</v>
      </c>
      <c r="E107" s="998" t="s">
        <v>397</v>
      </c>
      <c r="F107" s="998" t="s">
        <v>397</v>
      </c>
      <c r="G107" s="998" t="s">
        <v>397</v>
      </c>
      <c r="H107" s="998" t="s">
        <v>397</v>
      </c>
      <c r="I107" s="998" t="s">
        <v>397</v>
      </c>
      <c r="J107" s="998" t="s">
        <v>397</v>
      </c>
      <c r="K107" s="998" t="s">
        <v>397</v>
      </c>
      <c r="L107" s="998" t="s">
        <v>397</v>
      </c>
      <c r="M107" s="998" t="s">
        <v>397</v>
      </c>
      <c r="N107" s="998"/>
      <c r="O107" s="998" t="s">
        <v>397</v>
      </c>
      <c r="P107" s="998" t="s">
        <v>397</v>
      </c>
      <c r="Q107" s="998" t="s">
        <v>397</v>
      </c>
      <c r="R107" s="998" t="s">
        <v>397</v>
      </c>
      <c r="S107" s="1079" t="s">
        <v>397</v>
      </c>
    </row>
    <row r="108" spans="1:19" ht="32.25" customHeight="1">
      <c r="A108" s="1205"/>
      <c r="B108" s="1200"/>
      <c r="C108" s="996" t="s">
        <v>1112</v>
      </c>
      <c r="D108" s="997"/>
      <c r="E108" s="998"/>
      <c r="F108" s="998"/>
      <c r="G108" s="998"/>
      <c r="H108" s="1000"/>
      <c r="I108" s="998" t="s">
        <v>397</v>
      </c>
      <c r="J108" s="998" t="s">
        <v>397</v>
      </c>
      <c r="K108" s="998"/>
      <c r="L108" s="998"/>
      <c r="M108" s="998"/>
      <c r="N108" s="998"/>
      <c r="O108" s="998"/>
      <c r="P108" s="1001"/>
      <c r="Q108" s="998"/>
      <c r="R108" s="998"/>
      <c r="S108" s="1079" t="s">
        <v>397</v>
      </c>
    </row>
    <row r="109" spans="1:19" ht="32.25" customHeight="1">
      <c r="A109" s="1205"/>
      <c r="B109" s="1200"/>
      <c r="C109" s="996" t="s">
        <v>997</v>
      </c>
      <c r="D109" s="997"/>
      <c r="E109" s="998"/>
      <c r="F109" s="998"/>
      <c r="G109" s="998"/>
      <c r="H109" s="998" t="s">
        <v>397</v>
      </c>
      <c r="I109" s="1000"/>
      <c r="J109" s="1000"/>
      <c r="K109" s="998"/>
      <c r="L109" s="998"/>
      <c r="M109" s="998"/>
      <c r="N109" s="998"/>
      <c r="O109" s="998"/>
      <c r="P109" s="1001"/>
      <c r="Q109" s="998"/>
      <c r="R109" s="998"/>
      <c r="S109" s="1078"/>
    </row>
    <row r="110" spans="1:19" ht="32.25" customHeight="1" thickBot="1">
      <c r="A110" s="1206"/>
      <c r="B110" s="1201"/>
      <c r="C110" s="1080" t="s">
        <v>1001</v>
      </c>
      <c r="D110" s="1081"/>
      <c r="E110" s="1062"/>
      <c r="F110" s="1062"/>
      <c r="G110" s="1062"/>
      <c r="H110" s="1062" t="s">
        <v>397</v>
      </c>
      <c r="I110" s="1063"/>
      <c r="J110" s="1063"/>
      <c r="K110" s="1062"/>
      <c r="L110" s="1062"/>
      <c r="M110" s="1062"/>
      <c r="N110" s="1062"/>
      <c r="O110" s="1062"/>
      <c r="P110" s="1082"/>
      <c r="Q110" s="1062"/>
      <c r="R110" s="1062"/>
      <c r="S110" s="1083"/>
    </row>
    <row r="111" spans="1:19" ht="23.25" hidden="1" customHeight="1" thickBot="1">
      <c r="A111" s="1207" t="s">
        <v>735</v>
      </c>
      <c r="B111" s="1208"/>
      <c r="C111" s="1208"/>
      <c r="D111" s="1208"/>
      <c r="E111" s="1208"/>
      <c r="F111" s="1208"/>
      <c r="G111" s="1208"/>
      <c r="H111" s="1208"/>
      <c r="I111" s="1208"/>
      <c r="J111" s="1208"/>
      <c r="K111" s="1208"/>
      <c r="L111" s="1208"/>
      <c r="M111" s="1208"/>
      <c r="N111" s="1208"/>
      <c r="O111" s="1208"/>
      <c r="P111" s="1208"/>
      <c r="Q111" s="1208"/>
      <c r="R111" s="1084"/>
      <c r="S111" s="1084"/>
    </row>
    <row r="112" spans="1:19" ht="18" hidden="1" customHeight="1">
      <c r="A112" s="1209" t="s">
        <v>736</v>
      </c>
      <c r="B112" s="1212" t="s">
        <v>265</v>
      </c>
      <c r="C112" s="1214" t="s">
        <v>266</v>
      </c>
      <c r="D112" s="1216" t="s">
        <v>87</v>
      </c>
      <c r="E112" s="1219" t="s">
        <v>267</v>
      </c>
      <c r="F112" s="1178" t="s">
        <v>268</v>
      </c>
      <c r="G112" s="1178" t="s">
        <v>275</v>
      </c>
      <c r="H112" s="1178" t="s">
        <v>288</v>
      </c>
      <c r="I112" s="1178" t="s">
        <v>587</v>
      </c>
      <c r="J112" s="1178" t="s">
        <v>698</v>
      </c>
      <c r="K112" s="1178" t="s">
        <v>289</v>
      </c>
      <c r="L112" s="1178" t="s">
        <v>290</v>
      </c>
      <c r="M112" s="1178" t="s">
        <v>291</v>
      </c>
      <c r="N112" s="1178" t="s">
        <v>292</v>
      </c>
      <c r="O112" s="1178" t="s">
        <v>292</v>
      </c>
      <c r="P112" s="1178" t="s">
        <v>293</v>
      </c>
      <c r="Q112" s="1202" t="s">
        <v>294</v>
      </c>
      <c r="R112" s="1178" t="s">
        <v>588</v>
      </c>
      <c r="S112" s="1188" t="s">
        <v>589</v>
      </c>
    </row>
    <row r="113" spans="1:19" ht="10.5" hidden="1" customHeight="1">
      <c r="A113" s="1210"/>
      <c r="B113" s="1213"/>
      <c r="C113" s="1215"/>
      <c r="D113" s="1217"/>
      <c r="E113" s="1220"/>
      <c r="F113" s="1179"/>
      <c r="G113" s="1179"/>
      <c r="H113" s="1179"/>
      <c r="I113" s="1179"/>
      <c r="J113" s="1179"/>
      <c r="K113" s="1179"/>
      <c r="L113" s="1179"/>
      <c r="M113" s="1179"/>
      <c r="N113" s="1179"/>
      <c r="O113" s="1179"/>
      <c r="P113" s="1179"/>
      <c r="Q113" s="1203"/>
      <c r="R113" s="1179"/>
      <c r="S113" s="1189"/>
    </row>
    <row r="114" spans="1:19" ht="12.75" hidden="1" customHeight="1" thickBot="1">
      <c r="A114" s="1210"/>
      <c r="B114" s="1213"/>
      <c r="C114" s="1215"/>
      <c r="D114" s="1218"/>
      <c r="E114" s="1221"/>
      <c r="F114" s="1180"/>
      <c r="G114" s="1180"/>
      <c r="H114" s="1180"/>
      <c r="I114" s="1180"/>
      <c r="J114" s="1180"/>
      <c r="K114" s="1180"/>
      <c r="L114" s="1180"/>
      <c r="M114" s="1180"/>
      <c r="N114" s="1180"/>
      <c r="O114" s="1180"/>
      <c r="P114" s="1180"/>
      <c r="Q114" s="1204"/>
      <c r="R114" s="1180"/>
      <c r="S114" s="1190"/>
    </row>
    <row r="115" spans="1:19" ht="18" hidden="1" customHeight="1">
      <c r="A115" s="1210"/>
      <c r="B115" s="1191" t="s">
        <v>107</v>
      </c>
      <c r="C115" s="1191" t="s">
        <v>740</v>
      </c>
      <c r="D115" s="1194" t="s">
        <v>397</v>
      </c>
      <c r="E115" s="1183" t="s">
        <v>397</v>
      </c>
      <c r="F115" s="1181" t="s">
        <v>397</v>
      </c>
      <c r="G115" s="1181" t="s">
        <v>397</v>
      </c>
      <c r="H115" s="1181" t="s">
        <v>397</v>
      </c>
      <c r="I115" s="1181"/>
      <c r="J115" s="1085"/>
      <c r="K115" s="1183" t="s">
        <v>397</v>
      </c>
      <c r="L115" s="1181" t="s">
        <v>397</v>
      </c>
      <c r="M115" s="1183" t="s">
        <v>397</v>
      </c>
      <c r="N115" s="1085"/>
      <c r="O115" s="1181" t="s">
        <v>397</v>
      </c>
      <c r="P115" s="1183" t="s">
        <v>397</v>
      </c>
      <c r="Q115" s="1185" t="s">
        <v>397</v>
      </c>
      <c r="R115" s="1185" t="s">
        <v>397</v>
      </c>
      <c r="S115" s="1175" t="s">
        <v>397</v>
      </c>
    </row>
    <row r="116" spans="1:19" ht="11.25" hidden="1" customHeight="1">
      <c r="A116" s="1210"/>
      <c r="B116" s="1192"/>
      <c r="C116" s="1192"/>
      <c r="D116" s="1194"/>
      <c r="E116" s="1183"/>
      <c r="F116" s="1181"/>
      <c r="G116" s="1181"/>
      <c r="H116" s="1181"/>
      <c r="I116" s="1181"/>
      <c r="J116" s="1085"/>
      <c r="K116" s="1183"/>
      <c r="L116" s="1181"/>
      <c r="M116" s="1183"/>
      <c r="N116" s="1085"/>
      <c r="O116" s="1181"/>
      <c r="P116" s="1183"/>
      <c r="Q116" s="1186"/>
      <c r="R116" s="1186"/>
      <c r="S116" s="1176"/>
    </row>
    <row r="117" spans="1:19" ht="2.25" hidden="1" customHeight="1" thickBot="1">
      <c r="A117" s="1211"/>
      <c r="B117" s="1193"/>
      <c r="C117" s="1193"/>
      <c r="D117" s="1195"/>
      <c r="E117" s="1184"/>
      <c r="F117" s="1182"/>
      <c r="G117" s="1182"/>
      <c r="H117" s="1182"/>
      <c r="I117" s="1182"/>
      <c r="J117" s="1086"/>
      <c r="K117" s="1184"/>
      <c r="L117" s="1182"/>
      <c r="M117" s="1184"/>
      <c r="N117" s="1086"/>
      <c r="O117" s="1182"/>
      <c r="P117" s="1184"/>
      <c r="Q117" s="1187"/>
      <c r="R117" s="1187"/>
      <c r="S117" s="1177"/>
    </row>
    <row r="118" spans="1:19" ht="3" hidden="1" customHeight="1">
      <c r="Q118" s="978"/>
    </row>
    <row r="119" spans="1:19" ht="13.5" hidden="1" customHeight="1">
      <c r="B119" s="942" t="s">
        <v>88</v>
      </c>
    </row>
    <row r="120" spans="1:19" ht="13.5" hidden="1" customHeight="1">
      <c r="B120" s="942" t="s">
        <v>590</v>
      </c>
      <c r="O120" s="944"/>
    </row>
    <row r="121" spans="1:19">
      <c r="O121" s="944"/>
    </row>
  </sheetData>
  <mergeCells count="64">
    <mergeCell ref="C3:C5"/>
    <mergeCell ref="D3:D5"/>
    <mergeCell ref="E3:E5"/>
    <mergeCell ref="F3:F5"/>
    <mergeCell ref="N3:N5"/>
    <mergeCell ref="K3:K5"/>
    <mergeCell ref="L3:L5"/>
    <mergeCell ref="M3:M5"/>
    <mergeCell ref="S3:S5"/>
    <mergeCell ref="A30:Q30"/>
    <mergeCell ref="A31:A66"/>
    <mergeCell ref="B31:B66"/>
    <mergeCell ref="A67:S67"/>
    <mergeCell ref="J3:J5"/>
    <mergeCell ref="O3:O5"/>
    <mergeCell ref="P3:P5"/>
    <mergeCell ref="Q3:Q5"/>
    <mergeCell ref="R3:R5"/>
    <mergeCell ref="G3:G5"/>
    <mergeCell ref="A6:A29"/>
    <mergeCell ref="B6:B29"/>
    <mergeCell ref="H3:H5"/>
    <mergeCell ref="I3:I5"/>
    <mergeCell ref="B3:B5"/>
    <mergeCell ref="A68:A95"/>
    <mergeCell ref="B68:B95"/>
    <mergeCell ref="Q112:Q114"/>
    <mergeCell ref="A97:A110"/>
    <mergeCell ref="B97:B110"/>
    <mergeCell ref="A111:Q111"/>
    <mergeCell ref="A112:A117"/>
    <mergeCell ref="B112:B114"/>
    <mergeCell ref="C112:C114"/>
    <mergeCell ref="D112:D114"/>
    <mergeCell ref="E112:E114"/>
    <mergeCell ref="F112:F114"/>
    <mergeCell ref="G112:G114"/>
    <mergeCell ref="L112:L114"/>
    <mergeCell ref="M112:M114"/>
    <mergeCell ref="M115:M117"/>
    <mergeCell ref="O112:O114"/>
    <mergeCell ref="P112:P114"/>
    <mergeCell ref="B115:B117"/>
    <mergeCell ref="C115:C117"/>
    <mergeCell ref="D115:D117"/>
    <mergeCell ref="E115:E117"/>
    <mergeCell ref="F115:F117"/>
    <mergeCell ref="N112:N114"/>
    <mergeCell ref="S115:S117"/>
    <mergeCell ref="R112:R114"/>
    <mergeCell ref="G115:G117"/>
    <mergeCell ref="H115:H117"/>
    <mergeCell ref="I115:I117"/>
    <mergeCell ref="K115:K117"/>
    <mergeCell ref="L115:L117"/>
    <mergeCell ref="O115:O117"/>
    <mergeCell ref="P115:P117"/>
    <mergeCell ref="Q115:Q117"/>
    <mergeCell ref="R115:R117"/>
    <mergeCell ref="S112:S114"/>
    <mergeCell ref="H112:H114"/>
    <mergeCell ref="I112:I114"/>
    <mergeCell ref="J112:J114"/>
    <mergeCell ref="K112:K114"/>
  </mergeCells>
  <phoneticPr fontId="4"/>
  <pageMargins left="0.43307086614173229" right="0.19685039370078741" top="0.51181102362204722" bottom="0.23622047244094491" header="0.15748031496062992" footer="0.15748031496062992"/>
  <pageSetup paperSize="9" scale="45" orientation="portrait" r:id="rId1"/>
  <headerFooter alignWithMargins="0"/>
  <rowBreaks count="2" manualBreakCount="2">
    <brk id="30" max="18" man="1"/>
    <brk id="96" max="18" man="1"/>
  </rowBreaks>
  <colBreaks count="1" manualBreakCount="1">
    <brk id="21"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AZ52"/>
  <sheetViews>
    <sheetView showGridLines="0" view="pageBreakPreview" zoomScale="75" zoomScaleNormal="80" zoomScaleSheetLayoutView="75" workbookViewId="0">
      <selection activeCell="BA13" sqref="BA13"/>
    </sheetView>
  </sheetViews>
  <sheetFormatPr defaultColWidth="9" defaultRowHeight="21" customHeight="1"/>
  <cols>
    <col min="1" max="1" width="4.36328125" style="194" customWidth="1"/>
    <col min="2" max="2" width="2.6328125" style="195" customWidth="1"/>
    <col min="3" max="9" width="2.6328125" style="194" customWidth="1"/>
    <col min="10" max="10" width="3.08984375" style="194" customWidth="1"/>
    <col min="11" max="14" width="2.6328125" style="194" customWidth="1"/>
    <col min="15" max="15" width="17.36328125" style="194" customWidth="1"/>
    <col min="16" max="24" width="2.6328125" style="194" customWidth="1"/>
    <col min="25" max="25" width="3.08984375" style="194" customWidth="1"/>
    <col min="26" max="28" width="2.6328125" style="194" customWidth="1"/>
    <col min="29" max="29" width="2.90625" style="194" customWidth="1"/>
    <col min="30" max="43" width="2.6328125" style="194" customWidth="1"/>
    <col min="44" max="49" width="2.6328125" style="194" hidden="1" customWidth="1"/>
    <col min="50" max="52" width="9" style="194" hidden="1" customWidth="1"/>
    <col min="53" max="16384" width="9" style="194"/>
  </cols>
  <sheetData>
    <row r="1" spans="2:46" ht="21" customHeight="1">
      <c r="B1" s="1258"/>
      <c r="C1" s="1259"/>
      <c r="D1" s="1259"/>
      <c r="E1" s="1259"/>
      <c r="F1" s="1259"/>
      <c r="G1" s="1259"/>
      <c r="H1" s="1259"/>
      <c r="I1" s="1259"/>
      <c r="J1" s="1259"/>
      <c r="K1" s="1259"/>
      <c r="L1" s="1259"/>
      <c r="M1" s="1259"/>
      <c r="N1" s="1259"/>
      <c r="O1" s="1259"/>
      <c r="P1" s="1259"/>
      <c r="Q1" s="1259"/>
      <c r="R1" s="1259"/>
      <c r="S1" s="1259"/>
      <c r="T1" s="1259"/>
      <c r="U1" s="1259"/>
      <c r="V1" s="1259"/>
      <c r="W1" s="1259"/>
      <c r="X1" s="1259"/>
      <c r="Y1" s="1259"/>
      <c r="Z1" s="1259"/>
      <c r="AA1" s="1259"/>
      <c r="AB1" s="1259"/>
      <c r="AC1" s="1259"/>
      <c r="AD1" s="1259"/>
      <c r="AE1" s="1259"/>
      <c r="AF1" s="1259"/>
      <c r="AG1" s="1259"/>
      <c r="AH1" s="1259"/>
      <c r="AI1" s="1259"/>
      <c r="AJ1" s="1259"/>
      <c r="AK1" s="1259"/>
      <c r="AL1" s="1259"/>
      <c r="AM1" s="1259"/>
    </row>
    <row r="2" spans="2:46" ht="21" customHeight="1">
      <c r="B2" s="1321" t="s">
        <v>329</v>
      </c>
      <c r="C2" s="1321"/>
      <c r="D2" s="1321"/>
      <c r="E2" s="1321"/>
      <c r="F2" s="1321"/>
      <c r="G2" s="1321"/>
      <c r="H2" s="1321"/>
      <c r="I2" s="1321"/>
      <c r="J2" s="1321"/>
      <c r="K2" s="1321"/>
      <c r="L2" s="1321"/>
      <c r="M2" s="1321"/>
      <c r="N2" s="1321"/>
      <c r="O2" s="1321"/>
      <c r="P2" s="1321"/>
      <c r="Q2" s="1321"/>
      <c r="R2" s="1321"/>
      <c r="S2" s="1321"/>
      <c r="T2" s="1321"/>
      <c r="U2" s="1321"/>
      <c r="V2" s="1321"/>
      <c r="W2" s="1321"/>
      <c r="X2" s="1321"/>
      <c r="Y2" s="1321"/>
      <c r="Z2" s="1321"/>
      <c r="AA2" s="1321"/>
      <c r="AB2" s="1321"/>
      <c r="AC2" s="1321"/>
      <c r="AD2" s="1321"/>
      <c r="AE2" s="1321"/>
      <c r="AF2" s="1321"/>
      <c r="AG2" s="1321"/>
      <c r="AH2" s="1321"/>
      <c r="AI2" s="1321"/>
      <c r="AJ2" s="1321"/>
      <c r="AK2" s="1321"/>
      <c r="AL2" s="1321"/>
      <c r="AM2" s="1321"/>
    </row>
    <row r="3" spans="2:46" ht="21" customHeight="1">
      <c r="B3" s="1322" t="s">
        <v>1117</v>
      </c>
      <c r="C3" s="1323"/>
      <c r="D3" s="1323"/>
      <c r="E3" s="1323"/>
      <c r="F3" s="1323"/>
      <c r="G3" s="1323"/>
      <c r="H3" s="1323"/>
      <c r="I3" s="1323"/>
      <c r="J3" s="1323"/>
      <c r="K3" s="1323"/>
      <c r="L3" s="1323"/>
      <c r="M3" s="1323"/>
      <c r="N3" s="1323"/>
      <c r="O3" s="1323"/>
      <c r="P3" s="1323"/>
      <c r="Q3" s="1323"/>
      <c r="R3" s="1323"/>
      <c r="S3" s="1323"/>
      <c r="T3" s="1323"/>
      <c r="U3" s="1323"/>
      <c r="V3" s="1323"/>
      <c r="W3" s="1323"/>
      <c r="X3" s="1323"/>
      <c r="Y3" s="1323"/>
      <c r="Z3" s="1323"/>
      <c r="AA3" s="1323"/>
      <c r="AB3" s="1323"/>
      <c r="AC3" s="1323"/>
      <c r="AD3" s="1323"/>
      <c r="AE3" s="1323"/>
      <c r="AF3" s="1323"/>
      <c r="AG3" s="1323"/>
      <c r="AH3" s="1323"/>
      <c r="AI3" s="1323"/>
      <c r="AJ3" s="1323"/>
      <c r="AK3" s="1323"/>
      <c r="AL3" s="1323"/>
      <c r="AM3" s="1323"/>
    </row>
    <row r="4" spans="2:46" ht="21" customHeight="1">
      <c r="AA4" s="1324" t="s">
        <v>652</v>
      </c>
      <c r="AB4" s="1324"/>
      <c r="AC4" s="1324"/>
      <c r="AD4" s="1324"/>
      <c r="AE4" s="1324"/>
      <c r="AF4" s="1324"/>
      <c r="AG4" s="1324"/>
      <c r="AH4" s="1324"/>
      <c r="AI4" s="1324"/>
      <c r="AJ4" s="1324"/>
      <c r="AK4" s="1324"/>
      <c r="AL4" s="1324"/>
    </row>
    <row r="5" spans="2:46" ht="21" customHeight="1">
      <c r="AT5" s="194" t="s">
        <v>276</v>
      </c>
    </row>
    <row r="6" spans="2:46" ht="21" customHeight="1" thickBot="1">
      <c r="C6" s="1325" t="s">
        <v>276</v>
      </c>
      <c r="D6" s="1326"/>
      <c r="E6" s="1326"/>
      <c r="F6" s="1326"/>
      <c r="G6" s="1326"/>
      <c r="H6" s="1326"/>
      <c r="I6" s="1326"/>
      <c r="J6" s="1326"/>
      <c r="K6" s="1326"/>
      <c r="L6" s="1326"/>
      <c r="M6" s="1326"/>
      <c r="N6" s="1326"/>
      <c r="O6" s="1326"/>
      <c r="P6" s="1327"/>
      <c r="Q6" s="196" t="s">
        <v>330</v>
      </c>
      <c r="AT6" s="196" t="s">
        <v>281</v>
      </c>
    </row>
    <row r="7" spans="2:46" ht="21" customHeight="1">
      <c r="AT7" s="196" t="s">
        <v>277</v>
      </c>
    </row>
    <row r="8" spans="2:46" ht="21" customHeight="1">
      <c r="T8" s="194" t="s">
        <v>331</v>
      </c>
      <c r="W8" s="194" t="s">
        <v>332</v>
      </c>
      <c r="AA8" s="1328"/>
      <c r="AB8" s="1328"/>
      <c r="AC8" s="1328"/>
      <c r="AD8" s="1328"/>
      <c r="AE8" s="1328"/>
      <c r="AF8" s="1328"/>
      <c r="AG8" s="1328"/>
      <c r="AH8" s="1328"/>
      <c r="AI8" s="1328"/>
      <c r="AJ8" s="1328"/>
      <c r="AK8" s="1328"/>
      <c r="AL8" s="1328"/>
      <c r="AM8" s="1328"/>
      <c r="AN8" s="379"/>
      <c r="AT8" s="196" t="s">
        <v>278</v>
      </c>
    </row>
    <row r="9" spans="2:46" ht="21" customHeight="1">
      <c r="T9" s="636" t="s">
        <v>333</v>
      </c>
      <c r="W9" s="194" t="s">
        <v>334</v>
      </c>
      <c r="AA9" s="1328"/>
      <c r="AB9" s="1328"/>
      <c r="AC9" s="1328"/>
      <c r="AD9" s="1328"/>
      <c r="AE9" s="1328"/>
      <c r="AF9" s="1328"/>
      <c r="AG9" s="1328"/>
      <c r="AH9" s="1328"/>
      <c r="AI9" s="1328"/>
      <c r="AJ9" s="1328"/>
      <c r="AK9" s="1328"/>
      <c r="AL9" s="1328"/>
      <c r="AM9" s="1328"/>
      <c r="AN9" s="380"/>
      <c r="AT9" s="196" t="s">
        <v>279</v>
      </c>
    </row>
    <row r="10" spans="2:46" ht="21" customHeight="1">
      <c r="W10" s="194" t="s">
        <v>335</v>
      </c>
      <c r="AA10" s="1328"/>
      <c r="AB10" s="1328"/>
      <c r="AC10" s="1328"/>
      <c r="AD10" s="1328"/>
      <c r="AE10" s="1328"/>
      <c r="AF10" s="1328"/>
      <c r="AG10" s="1328"/>
      <c r="AH10" s="1328"/>
      <c r="AI10" s="1328"/>
      <c r="AJ10" s="1328"/>
      <c r="AK10" s="1328"/>
      <c r="AL10" s="159"/>
      <c r="AM10" s="159"/>
      <c r="AN10" s="159"/>
      <c r="AT10" s="196" t="s">
        <v>280</v>
      </c>
    </row>
    <row r="11" spans="2:46" ht="21" customHeight="1">
      <c r="T11" s="636" t="s">
        <v>1118</v>
      </c>
    </row>
    <row r="12" spans="2:46" ht="21" customHeight="1">
      <c r="T12" s="636" t="s">
        <v>1119</v>
      </c>
    </row>
    <row r="13" spans="2:46" ht="21" customHeight="1">
      <c r="B13" s="1310" t="s">
        <v>383</v>
      </c>
      <c r="C13" s="1310"/>
      <c r="D13" s="1310"/>
      <c r="E13" s="1310"/>
      <c r="F13" s="1310"/>
      <c r="G13" s="1310"/>
      <c r="H13" s="1310"/>
      <c r="I13" s="1310"/>
      <c r="J13" s="1310"/>
      <c r="K13" s="1310"/>
      <c r="L13" s="1310"/>
      <c r="M13" s="1310"/>
      <c r="N13" s="1310"/>
      <c r="O13" s="1310"/>
      <c r="P13" s="1310"/>
      <c r="Q13" s="1310"/>
      <c r="R13" s="1310"/>
      <c r="S13" s="1310"/>
      <c r="T13" s="1310"/>
      <c r="U13" s="1310"/>
      <c r="V13" s="1310"/>
      <c r="W13" s="1310"/>
      <c r="X13" s="1310"/>
      <c r="Y13" s="1310"/>
      <c r="Z13" s="1310"/>
      <c r="AA13" s="1310"/>
      <c r="AB13" s="1310"/>
      <c r="AC13" s="1310"/>
      <c r="AD13" s="1310"/>
      <c r="AE13" s="1310"/>
      <c r="AF13" s="1310"/>
      <c r="AG13" s="1310"/>
      <c r="AH13" s="1310"/>
      <c r="AI13" s="1310"/>
      <c r="AJ13" s="1310"/>
      <c r="AK13" s="1310"/>
      <c r="AL13" s="1310"/>
      <c r="AM13" s="1310"/>
    </row>
    <row r="14" spans="2:46" ht="21" customHeight="1" thickBot="1">
      <c r="B14" s="197"/>
      <c r="C14" s="198"/>
      <c r="D14" s="198"/>
      <c r="E14" s="198"/>
      <c r="F14" s="198"/>
      <c r="G14" s="198"/>
      <c r="H14" s="198"/>
      <c r="I14" s="198"/>
      <c r="J14" s="198"/>
      <c r="K14" s="198"/>
      <c r="L14" s="198"/>
      <c r="M14" s="198"/>
      <c r="N14" s="198"/>
      <c r="O14" s="198"/>
      <c r="P14" s="198"/>
      <c r="Q14" s="198"/>
      <c r="R14" s="198"/>
      <c r="S14" s="198"/>
      <c r="T14" s="198"/>
      <c r="U14" s="198"/>
      <c r="V14" s="198"/>
      <c r="W14" s="198"/>
      <c r="X14" s="198"/>
      <c r="Y14" s="198"/>
      <c r="Z14" s="198"/>
      <c r="AA14" s="198"/>
      <c r="AB14" s="198"/>
      <c r="AC14" s="198"/>
      <c r="AD14" s="198"/>
      <c r="AE14" s="198"/>
      <c r="AF14" s="198"/>
      <c r="AG14" s="198"/>
      <c r="AH14" s="198"/>
      <c r="AI14" s="198"/>
    </row>
    <row r="15" spans="2:46" ht="21" customHeight="1">
      <c r="B15" s="1271" t="s">
        <v>336</v>
      </c>
      <c r="C15" s="1313" t="s">
        <v>22</v>
      </c>
      <c r="D15" s="1313"/>
      <c r="E15" s="1313"/>
      <c r="F15" s="1313"/>
      <c r="G15" s="1313"/>
      <c r="H15" s="1313"/>
      <c r="I15" s="1313"/>
      <c r="J15" s="1313"/>
      <c r="K15" s="1329"/>
      <c r="L15" s="1329"/>
      <c r="M15" s="1329"/>
      <c r="N15" s="1329"/>
      <c r="O15" s="1329"/>
      <c r="P15" s="1329"/>
      <c r="Q15" s="1329"/>
      <c r="R15" s="1329"/>
      <c r="S15" s="1329"/>
      <c r="T15" s="1329"/>
      <c r="U15" s="1329"/>
      <c r="V15" s="1329"/>
      <c r="W15" s="1329"/>
      <c r="X15" s="1329"/>
      <c r="Y15" s="1329"/>
      <c r="Z15" s="1329"/>
      <c r="AA15" s="1329"/>
      <c r="AB15" s="1329"/>
      <c r="AC15" s="1329"/>
      <c r="AD15" s="1329"/>
      <c r="AE15" s="1329"/>
      <c r="AF15" s="1329"/>
      <c r="AG15" s="1329"/>
      <c r="AH15" s="1329"/>
      <c r="AI15" s="1329"/>
      <c r="AJ15" s="1329"/>
      <c r="AK15" s="1329"/>
      <c r="AL15" s="1329"/>
      <c r="AM15" s="1330"/>
    </row>
    <row r="16" spans="2:46" ht="21" customHeight="1">
      <c r="B16" s="1272"/>
      <c r="C16" s="1316" t="s">
        <v>337</v>
      </c>
      <c r="D16" s="1316"/>
      <c r="E16" s="1316"/>
      <c r="F16" s="1316"/>
      <c r="G16" s="1316"/>
      <c r="H16" s="1316"/>
      <c r="I16" s="1316"/>
      <c r="J16" s="1316"/>
      <c r="K16" s="1314"/>
      <c r="L16" s="1314"/>
      <c r="M16" s="1314"/>
      <c r="N16" s="1314"/>
      <c r="O16" s="1314"/>
      <c r="P16" s="1314"/>
      <c r="Q16" s="1314"/>
      <c r="R16" s="1314"/>
      <c r="S16" s="1314"/>
      <c r="T16" s="1314"/>
      <c r="U16" s="1314"/>
      <c r="V16" s="1314"/>
      <c r="W16" s="1314"/>
      <c r="X16" s="1314"/>
      <c r="Y16" s="1314"/>
      <c r="Z16" s="1314"/>
      <c r="AA16" s="1314"/>
      <c r="AB16" s="1314"/>
      <c r="AC16" s="1314"/>
      <c r="AD16" s="1314"/>
      <c r="AE16" s="1314"/>
      <c r="AF16" s="1314"/>
      <c r="AG16" s="1314"/>
      <c r="AH16" s="1314"/>
      <c r="AI16" s="1314"/>
      <c r="AJ16" s="1314"/>
      <c r="AK16" s="1314"/>
      <c r="AL16" s="1314"/>
      <c r="AM16" s="1315"/>
    </row>
    <row r="17" spans="2:39" ht="21" customHeight="1">
      <c r="B17" s="1272"/>
      <c r="C17" s="1317" t="s">
        <v>338</v>
      </c>
      <c r="D17" s="1318"/>
      <c r="E17" s="1318"/>
      <c r="F17" s="1318"/>
      <c r="G17" s="1318"/>
      <c r="H17" s="1318"/>
      <c r="I17" s="1318"/>
      <c r="J17" s="1319"/>
      <c r="K17" s="1333" t="s">
        <v>362</v>
      </c>
      <c r="L17" s="1333"/>
      <c r="M17" s="1333"/>
      <c r="N17" s="1333"/>
      <c r="O17" s="1333"/>
      <c r="P17" s="1333"/>
      <c r="Q17" s="1333"/>
      <c r="R17" s="1333"/>
      <c r="S17" s="1333"/>
      <c r="T17" s="1333"/>
      <c r="U17" s="1333"/>
      <c r="V17" s="1333"/>
      <c r="W17" s="1333"/>
      <c r="X17" s="1333"/>
      <c r="Y17" s="1333"/>
      <c r="Z17" s="1333"/>
      <c r="AA17" s="1333"/>
      <c r="AB17" s="1333"/>
      <c r="AC17" s="1333"/>
      <c r="AD17" s="1333"/>
      <c r="AE17" s="1333"/>
      <c r="AF17" s="1333"/>
      <c r="AG17" s="1333"/>
      <c r="AH17" s="1333"/>
      <c r="AI17" s="1333"/>
      <c r="AJ17" s="1333"/>
      <c r="AK17" s="1333"/>
      <c r="AL17" s="1333"/>
      <c r="AM17" s="1334"/>
    </row>
    <row r="18" spans="2:39" ht="21" customHeight="1">
      <c r="B18" s="1272"/>
      <c r="C18" s="1281"/>
      <c r="D18" s="1282"/>
      <c r="E18" s="1282"/>
      <c r="F18" s="1282"/>
      <c r="G18" s="1282"/>
      <c r="H18" s="1282"/>
      <c r="I18" s="1282"/>
      <c r="J18" s="1283"/>
      <c r="K18" s="1287"/>
      <c r="L18" s="1287"/>
      <c r="M18" s="1287"/>
      <c r="N18" s="1287"/>
      <c r="O18" s="1287"/>
      <c r="P18" s="1287"/>
      <c r="Q18" s="1287"/>
      <c r="R18" s="1287"/>
      <c r="S18" s="1287"/>
      <c r="T18" s="1287"/>
      <c r="U18" s="1287"/>
      <c r="V18" s="1287"/>
      <c r="W18" s="1287"/>
      <c r="X18" s="1287"/>
      <c r="Y18" s="1287"/>
      <c r="Z18" s="1287"/>
      <c r="AA18" s="1287"/>
      <c r="AB18" s="1287"/>
      <c r="AC18" s="1287"/>
      <c r="AD18" s="1287"/>
      <c r="AE18" s="1287"/>
      <c r="AF18" s="1287"/>
      <c r="AG18" s="1287"/>
      <c r="AH18" s="1287"/>
      <c r="AI18" s="1287"/>
      <c r="AJ18" s="1287"/>
      <c r="AK18" s="1287"/>
      <c r="AL18" s="1287"/>
      <c r="AM18" s="1288"/>
    </row>
    <row r="19" spans="2:39" ht="21" customHeight="1">
      <c r="B19" s="1272"/>
      <c r="C19" s="1281"/>
      <c r="D19" s="1282"/>
      <c r="E19" s="1282"/>
      <c r="F19" s="1282"/>
      <c r="G19" s="1282"/>
      <c r="H19" s="1282"/>
      <c r="I19" s="1282"/>
      <c r="J19" s="1283"/>
      <c r="K19" s="1311"/>
      <c r="L19" s="1311"/>
      <c r="M19" s="1311"/>
      <c r="N19" s="1311"/>
      <c r="O19" s="1311"/>
      <c r="P19" s="1311"/>
      <c r="Q19" s="1311"/>
      <c r="R19" s="1311"/>
      <c r="S19" s="1311"/>
      <c r="T19" s="1311"/>
      <c r="U19" s="1311"/>
      <c r="V19" s="1311"/>
      <c r="W19" s="1311"/>
      <c r="X19" s="1311"/>
      <c r="Y19" s="1311"/>
      <c r="Z19" s="1311"/>
      <c r="AA19" s="1311"/>
      <c r="AB19" s="1311"/>
      <c r="AC19" s="1311"/>
      <c r="AD19" s="1311"/>
      <c r="AE19" s="1311"/>
      <c r="AF19" s="1311"/>
      <c r="AG19" s="1311"/>
      <c r="AH19" s="1311"/>
      <c r="AI19" s="1311"/>
      <c r="AJ19" s="1311"/>
      <c r="AK19" s="1311"/>
      <c r="AL19" s="1311"/>
      <c r="AM19" s="1312"/>
    </row>
    <row r="20" spans="2:39" ht="21" customHeight="1">
      <c r="B20" s="1272"/>
      <c r="C20" s="1284"/>
      <c r="D20" s="1285"/>
      <c r="E20" s="1285"/>
      <c r="F20" s="1285"/>
      <c r="G20" s="1285"/>
      <c r="H20" s="1285"/>
      <c r="I20" s="1285"/>
      <c r="J20" s="1286"/>
      <c r="K20" s="1331"/>
      <c r="L20" s="1331"/>
      <c r="M20" s="1331"/>
      <c r="N20" s="1331"/>
      <c r="O20" s="1331"/>
      <c r="P20" s="1331"/>
      <c r="Q20" s="1331"/>
      <c r="R20" s="1331"/>
      <c r="S20" s="1331"/>
      <c r="T20" s="1331"/>
      <c r="U20" s="1331"/>
      <c r="V20" s="1331"/>
      <c r="W20" s="1331"/>
      <c r="X20" s="1331"/>
      <c r="Y20" s="1331"/>
      <c r="Z20" s="1331"/>
      <c r="AA20" s="1331"/>
      <c r="AB20" s="1331"/>
      <c r="AC20" s="1331"/>
      <c r="AD20" s="1331"/>
      <c r="AE20" s="1331"/>
      <c r="AF20" s="1331"/>
      <c r="AG20" s="1331"/>
      <c r="AH20" s="1331"/>
      <c r="AI20" s="1331"/>
      <c r="AJ20" s="1331"/>
      <c r="AK20" s="1331"/>
      <c r="AL20" s="1331"/>
      <c r="AM20" s="1332"/>
    </row>
    <row r="21" spans="2:39" ht="21" customHeight="1">
      <c r="B21" s="1272"/>
      <c r="C21" s="1335" t="s">
        <v>339</v>
      </c>
      <c r="D21" s="1336"/>
      <c r="E21" s="1336"/>
      <c r="F21" s="1336"/>
      <c r="G21" s="1336"/>
      <c r="H21" s="1336"/>
      <c r="I21" s="1336"/>
      <c r="J21" s="1337"/>
      <c r="K21" s="1303" t="s">
        <v>340</v>
      </c>
      <c r="L21" s="1303"/>
      <c r="M21" s="1303"/>
      <c r="N21" s="1303"/>
      <c r="O21" s="1303"/>
      <c r="P21" s="1292"/>
      <c r="Q21" s="1292"/>
      <c r="R21" s="1292"/>
      <c r="S21" s="1292"/>
      <c r="T21" s="1292"/>
      <c r="U21" s="1292"/>
      <c r="V21" s="1292"/>
      <c r="W21" s="1292"/>
      <c r="X21" s="1292"/>
      <c r="Y21" s="1303" t="s">
        <v>341</v>
      </c>
      <c r="Z21" s="1303"/>
      <c r="AA21" s="1303"/>
      <c r="AB21" s="1303"/>
      <c r="AC21" s="1303"/>
      <c r="AD21" s="1292"/>
      <c r="AE21" s="1292"/>
      <c r="AF21" s="1292"/>
      <c r="AG21" s="1292"/>
      <c r="AH21" s="1292"/>
      <c r="AI21" s="1292"/>
      <c r="AJ21" s="1292"/>
      <c r="AK21" s="1292"/>
      <c r="AL21" s="1292"/>
      <c r="AM21" s="1293"/>
    </row>
    <row r="22" spans="2:39" ht="21" customHeight="1" thickBot="1">
      <c r="B22" s="1272"/>
      <c r="C22" s="1335" t="s">
        <v>342</v>
      </c>
      <c r="D22" s="1336"/>
      <c r="E22" s="1336"/>
      <c r="F22" s="1336"/>
      <c r="G22" s="1336"/>
      <c r="H22" s="1336"/>
      <c r="I22" s="1336"/>
      <c r="J22" s="1337"/>
      <c r="K22" s="1303" t="s">
        <v>343</v>
      </c>
      <c r="L22" s="1303"/>
      <c r="M22" s="1303"/>
      <c r="N22" s="1303"/>
      <c r="O22" s="1303"/>
      <c r="P22" s="1292"/>
      <c r="Q22" s="1292"/>
      <c r="R22" s="1292"/>
      <c r="S22" s="1292"/>
      <c r="T22" s="1292"/>
      <c r="U22" s="1292"/>
      <c r="V22" s="1292"/>
      <c r="W22" s="1292"/>
      <c r="X22" s="1292"/>
      <c r="Y22" s="1303" t="s">
        <v>248</v>
      </c>
      <c r="Z22" s="1303"/>
      <c r="AA22" s="1303"/>
      <c r="AB22" s="1303"/>
      <c r="AC22" s="1303"/>
      <c r="AD22" s="1292"/>
      <c r="AE22" s="1292"/>
      <c r="AF22" s="1292"/>
      <c r="AG22" s="1292"/>
      <c r="AH22" s="1292"/>
      <c r="AI22" s="1292"/>
      <c r="AJ22" s="1292"/>
      <c r="AK22" s="1292"/>
      <c r="AL22" s="1292"/>
      <c r="AM22" s="1293"/>
    </row>
    <row r="23" spans="2:39" ht="21" customHeight="1">
      <c r="B23" s="1271" t="s">
        <v>344</v>
      </c>
      <c r="C23" s="1278" t="s">
        <v>345</v>
      </c>
      <c r="D23" s="1279"/>
      <c r="E23" s="1279"/>
      <c r="F23" s="1279"/>
      <c r="G23" s="1279"/>
      <c r="H23" s="1279"/>
      <c r="I23" s="1279"/>
      <c r="J23" s="1280"/>
      <c r="K23" s="1273" t="s">
        <v>367</v>
      </c>
      <c r="L23" s="1273"/>
      <c r="M23" s="1273"/>
      <c r="N23" s="1273"/>
      <c r="O23" s="1273"/>
      <c r="P23" s="1273"/>
      <c r="Q23" s="1273"/>
      <c r="R23" s="1273"/>
      <c r="S23" s="1273"/>
      <c r="T23" s="1273"/>
      <c r="U23" s="1273"/>
      <c r="V23" s="1273"/>
      <c r="W23" s="1273"/>
      <c r="X23" s="1273"/>
      <c r="Y23" s="1273"/>
      <c r="Z23" s="1273"/>
      <c r="AA23" s="1273"/>
      <c r="AB23" s="1273"/>
      <c r="AC23" s="1273"/>
      <c r="AD23" s="1273"/>
      <c r="AE23" s="1273"/>
      <c r="AF23" s="1273"/>
      <c r="AG23" s="1273"/>
      <c r="AH23" s="1273"/>
      <c r="AI23" s="1273"/>
      <c r="AJ23" s="1273"/>
      <c r="AK23" s="1273"/>
      <c r="AL23" s="1273"/>
      <c r="AM23" s="1274"/>
    </row>
    <row r="24" spans="2:39" ht="21" customHeight="1">
      <c r="B24" s="1272"/>
      <c r="C24" s="1281"/>
      <c r="D24" s="1282"/>
      <c r="E24" s="1282"/>
      <c r="F24" s="1282"/>
      <c r="G24" s="1282"/>
      <c r="H24" s="1282"/>
      <c r="I24" s="1282"/>
      <c r="J24" s="1283"/>
      <c r="K24" s="1287" t="s">
        <v>368</v>
      </c>
      <c r="L24" s="1287"/>
      <c r="M24" s="1287"/>
      <c r="N24" s="1287"/>
      <c r="O24" s="1287"/>
      <c r="P24" s="1287"/>
      <c r="Q24" s="1287"/>
      <c r="R24" s="1287"/>
      <c r="S24" s="1287"/>
      <c r="T24" s="1287"/>
      <c r="U24" s="1287"/>
      <c r="V24" s="1287"/>
      <c r="W24" s="1287"/>
      <c r="X24" s="1287"/>
      <c r="Y24" s="1287"/>
      <c r="Z24" s="1287"/>
      <c r="AA24" s="1287"/>
      <c r="AB24" s="1287"/>
      <c r="AC24" s="1287"/>
      <c r="AD24" s="1287"/>
      <c r="AE24" s="1287"/>
      <c r="AF24" s="1287"/>
      <c r="AG24" s="1287"/>
      <c r="AH24" s="1287"/>
      <c r="AI24" s="1287"/>
      <c r="AJ24" s="1287"/>
      <c r="AK24" s="1287"/>
      <c r="AL24" s="1287"/>
      <c r="AM24" s="1288"/>
    </row>
    <row r="25" spans="2:39" ht="21" customHeight="1">
      <c r="B25" s="1272"/>
      <c r="C25" s="1284"/>
      <c r="D25" s="1285"/>
      <c r="E25" s="1285"/>
      <c r="F25" s="1285"/>
      <c r="G25" s="1285"/>
      <c r="H25" s="1285"/>
      <c r="I25" s="1285"/>
      <c r="J25" s="1286"/>
      <c r="K25" s="1287"/>
      <c r="L25" s="1287"/>
      <c r="M25" s="1287"/>
      <c r="N25" s="1287"/>
      <c r="O25" s="1287"/>
      <c r="P25" s="1287"/>
      <c r="Q25" s="1287"/>
      <c r="R25" s="1287"/>
      <c r="S25" s="1287"/>
      <c r="T25" s="1287"/>
      <c r="U25" s="1287"/>
      <c r="V25" s="1287"/>
      <c r="W25" s="1287"/>
      <c r="X25" s="1287"/>
      <c r="Y25" s="1287"/>
      <c r="Z25" s="1287"/>
      <c r="AA25" s="1287"/>
      <c r="AB25" s="1287"/>
      <c r="AC25" s="1287"/>
      <c r="AD25" s="1287"/>
      <c r="AE25" s="1287"/>
      <c r="AF25" s="1287"/>
      <c r="AG25" s="1287"/>
      <c r="AH25" s="1287"/>
      <c r="AI25" s="1287"/>
      <c r="AJ25" s="1287"/>
      <c r="AK25" s="1287"/>
      <c r="AL25" s="1287"/>
      <c r="AM25" s="1288"/>
    </row>
    <row r="26" spans="2:39" ht="21" customHeight="1">
      <c r="B26" s="1272"/>
      <c r="C26" s="1317" t="s">
        <v>250</v>
      </c>
      <c r="D26" s="1318"/>
      <c r="E26" s="1318"/>
      <c r="F26" s="1318"/>
      <c r="G26" s="1318"/>
      <c r="H26" s="1318"/>
      <c r="I26" s="1318"/>
      <c r="J26" s="1319"/>
      <c r="K26" s="1260"/>
      <c r="L26" s="1261"/>
      <c r="M26" s="1261"/>
      <c r="N26" s="1261"/>
      <c r="O26" s="1261"/>
      <c r="P26" s="1261"/>
      <c r="Q26" s="1261"/>
      <c r="R26" s="1261"/>
      <c r="S26" s="1261"/>
      <c r="T26" s="1262"/>
      <c r="U26" s="1294" t="s">
        <v>253</v>
      </c>
      <c r="V26" s="1295"/>
      <c r="W26" s="1295"/>
      <c r="X26" s="1295"/>
      <c r="Y26" s="1295"/>
      <c r="Z26" s="1295"/>
      <c r="AA26" s="1296"/>
      <c r="AB26" s="160"/>
      <c r="AC26" s="160"/>
      <c r="AD26" s="1289"/>
      <c r="AE26" s="1290"/>
      <c r="AF26" s="1290"/>
      <c r="AG26" s="1290"/>
      <c r="AH26" s="1290"/>
      <c r="AI26" s="1290"/>
      <c r="AJ26" s="1290"/>
      <c r="AK26" s="1290"/>
      <c r="AL26" s="1290"/>
      <c r="AM26" s="1291"/>
    </row>
    <row r="27" spans="2:39" ht="21" customHeight="1">
      <c r="B27" s="1272"/>
      <c r="C27" s="1281"/>
      <c r="D27" s="1282"/>
      <c r="E27" s="1282"/>
      <c r="F27" s="1282"/>
      <c r="G27" s="1282"/>
      <c r="H27" s="1282"/>
      <c r="I27" s="1282"/>
      <c r="J27" s="1283"/>
      <c r="K27" s="1263"/>
      <c r="L27" s="1264"/>
      <c r="M27" s="1264"/>
      <c r="N27" s="1264"/>
      <c r="O27" s="1264"/>
      <c r="P27" s="1264"/>
      <c r="Q27" s="1264"/>
      <c r="R27" s="1264"/>
      <c r="S27" s="1264"/>
      <c r="T27" s="1265"/>
      <c r="U27" s="1297"/>
      <c r="V27" s="1298"/>
      <c r="W27" s="1298"/>
      <c r="X27" s="1298"/>
      <c r="Y27" s="1298"/>
      <c r="Z27" s="1298"/>
      <c r="AA27" s="1299"/>
      <c r="AB27" s="160"/>
      <c r="AC27" s="160"/>
      <c r="AD27" s="1289"/>
      <c r="AE27" s="1290"/>
      <c r="AF27" s="1290"/>
      <c r="AG27" s="1290"/>
      <c r="AH27" s="1290"/>
      <c r="AI27" s="1290"/>
      <c r="AJ27" s="1290"/>
      <c r="AK27" s="1290"/>
      <c r="AL27" s="1290"/>
      <c r="AM27" s="1291"/>
    </row>
    <row r="28" spans="2:39" ht="21" customHeight="1">
      <c r="B28" s="1272"/>
      <c r="C28" s="1284"/>
      <c r="D28" s="1285"/>
      <c r="E28" s="1285"/>
      <c r="F28" s="1285"/>
      <c r="G28" s="1285"/>
      <c r="H28" s="1285"/>
      <c r="I28" s="1285"/>
      <c r="J28" s="1286"/>
      <c r="K28" s="1266"/>
      <c r="L28" s="1267"/>
      <c r="M28" s="1267"/>
      <c r="N28" s="1267"/>
      <c r="O28" s="1267"/>
      <c r="P28" s="1267"/>
      <c r="Q28" s="1267"/>
      <c r="R28" s="1267"/>
      <c r="S28" s="1267"/>
      <c r="T28" s="1268"/>
      <c r="U28" s="1300"/>
      <c r="V28" s="1301"/>
      <c r="W28" s="1301"/>
      <c r="X28" s="1301"/>
      <c r="Y28" s="1301"/>
      <c r="Z28" s="1301"/>
      <c r="AA28" s="1302"/>
      <c r="AB28" s="160"/>
      <c r="AC28" s="160"/>
      <c r="AD28" s="1289"/>
      <c r="AE28" s="1290"/>
      <c r="AF28" s="1290"/>
      <c r="AG28" s="1290"/>
      <c r="AH28" s="1290"/>
      <c r="AI28" s="1290"/>
      <c r="AJ28" s="1290"/>
      <c r="AK28" s="1290"/>
      <c r="AL28" s="1290"/>
      <c r="AM28" s="1291"/>
    </row>
    <row r="29" spans="2:39" ht="21" customHeight="1">
      <c r="B29" s="1272"/>
      <c r="C29" s="1289" t="s">
        <v>402</v>
      </c>
      <c r="D29" s="1341"/>
      <c r="E29" s="1341"/>
      <c r="F29" s="1341"/>
      <c r="G29" s="1341"/>
      <c r="H29" s="1341"/>
      <c r="I29" s="1341"/>
      <c r="J29" s="1342"/>
      <c r="K29" s="535"/>
      <c r="L29" s="536" t="s">
        <v>404</v>
      </c>
      <c r="M29" s="536" t="s">
        <v>405</v>
      </c>
      <c r="N29" s="536" t="s">
        <v>403</v>
      </c>
      <c r="O29" s="536" t="s">
        <v>476</v>
      </c>
      <c r="P29" s="542" t="s">
        <v>409</v>
      </c>
      <c r="Q29" s="536"/>
      <c r="R29" s="536"/>
      <c r="S29" s="536"/>
      <c r="T29" s="536"/>
      <c r="U29" s="536"/>
      <c r="V29" s="537"/>
      <c r="W29" s="537"/>
      <c r="X29" s="536"/>
      <c r="Y29" s="536"/>
      <c r="Z29" s="536" t="s">
        <v>410</v>
      </c>
      <c r="AA29" s="1309"/>
      <c r="AB29" s="1309"/>
      <c r="AC29" s="1309"/>
      <c r="AD29" s="1309"/>
      <c r="AE29" s="1309"/>
      <c r="AF29" s="1309"/>
      <c r="AG29" s="1309"/>
      <c r="AH29" s="1309"/>
      <c r="AI29" s="1309"/>
      <c r="AJ29" s="1309"/>
      <c r="AK29" s="1309"/>
      <c r="AL29" s="1309"/>
      <c r="AM29" s="538" t="s">
        <v>407</v>
      </c>
    </row>
    <row r="30" spans="2:39" ht="21" customHeight="1">
      <c r="B30" s="1272"/>
      <c r="C30" s="1289" t="s">
        <v>478</v>
      </c>
      <c r="D30" s="1341"/>
      <c r="E30" s="1341"/>
      <c r="F30" s="1341"/>
      <c r="G30" s="1341"/>
      <c r="H30" s="1341"/>
      <c r="I30" s="1341"/>
      <c r="J30" s="1342"/>
      <c r="K30" s="539"/>
      <c r="L30" s="540" t="s">
        <v>186</v>
      </c>
      <c r="M30" s="540" t="s">
        <v>405</v>
      </c>
      <c r="N30" s="540" t="s">
        <v>106</v>
      </c>
      <c r="O30" s="540" t="s">
        <v>406</v>
      </c>
      <c r="P30" s="543" t="s">
        <v>479</v>
      </c>
      <c r="Q30" s="543"/>
      <c r="R30" s="543"/>
      <c r="S30" s="543"/>
      <c r="T30" s="540"/>
      <c r="U30" s="540"/>
      <c r="V30" s="541"/>
      <c r="W30" s="541"/>
      <c r="X30" s="540"/>
      <c r="Y30" s="540"/>
      <c r="Z30" s="540" t="s">
        <v>410</v>
      </c>
      <c r="AA30" s="1309"/>
      <c r="AB30" s="1309"/>
      <c r="AC30" s="1309"/>
      <c r="AD30" s="1309"/>
      <c r="AE30" s="1309"/>
      <c r="AF30" s="1309"/>
      <c r="AG30" s="1309"/>
      <c r="AH30" s="1309"/>
      <c r="AI30" s="1309"/>
      <c r="AJ30" s="1309"/>
      <c r="AK30" s="1309"/>
      <c r="AL30" s="1309"/>
      <c r="AM30" s="538" t="s">
        <v>477</v>
      </c>
    </row>
    <row r="31" spans="2:39" ht="21" customHeight="1">
      <c r="B31" s="1272"/>
      <c r="C31" s="1317" t="s">
        <v>346</v>
      </c>
      <c r="D31" s="1318"/>
      <c r="E31" s="1318"/>
      <c r="F31" s="1318"/>
      <c r="G31" s="1318"/>
      <c r="H31" s="1318"/>
      <c r="I31" s="1318"/>
      <c r="J31" s="1319"/>
      <c r="K31" s="1260"/>
      <c r="L31" s="1304"/>
      <c r="M31" s="1304"/>
      <c r="N31" s="1304"/>
      <c r="O31" s="1304"/>
      <c r="P31" s="1304"/>
      <c r="Q31" s="1304"/>
      <c r="R31" s="1304"/>
      <c r="S31" s="1304"/>
      <c r="T31" s="1304"/>
      <c r="U31" s="1304"/>
      <c r="V31" s="1304"/>
      <c r="W31" s="1304"/>
      <c r="X31" s="1304"/>
      <c r="Y31" s="1304"/>
      <c r="Z31" s="1304"/>
      <c r="AA31" s="1304"/>
      <c r="AB31" s="1304"/>
      <c r="AC31" s="1304"/>
      <c r="AD31" s="1304"/>
      <c r="AE31" s="1304"/>
      <c r="AF31" s="1304"/>
      <c r="AG31" s="1304"/>
      <c r="AH31" s="1304"/>
      <c r="AI31" s="1304"/>
      <c r="AJ31" s="1304"/>
      <c r="AK31" s="1304"/>
      <c r="AL31" s="1304"/>
      <c r="AM31" s="1305"/>
    </row>
    <row r="32" spans="2:39" ht="21" customHeight="1">
      <c r="B32" s="1272"/>
      <c r="C32" s="1284"/>
      <c r="D32" s="1285"/>
      <c r="E32" s="1285"/>
      <c r="F32" s="1285"/>
      <c r="G32" s="1285"/>
      <c r="H32" s="1285"/>
      <c r="I32" s="1285"/>
      <c r="J32" s="1286"/>
      <c r="K32" s="1306"/>
      <c r="L32" s="1307"/>
      <c r="M32" s="1307"/>
      <c r="N32" s="1307"/>
      <c r="O32" s="1307"/>
      <c r="P32" s="1307"/>
      <c r="Q32" s="1307"/>
      <c r="R32" s="1307"/>
      <c r="S32" s="1307"/>
      <c r="T32" s="1307"/>
      <c r="U32" s="1307"/>
      <c r="V32" s="1307"/>
      <c r="W32" s="1307"/>
      <c r="X32" s="1307"/>
      <c r="Y32" s="1307"/>
      <c r="Z32" s="1307"/>
      <c r="AA32" s="1307"/>
      <c r="AB32" s="1307"/>
      <c r="AC32" s="1307"/>
      <c r="AD32" s="1307"/>
      <c r="AE32" s="1307"/>
      <c r="AF32" s="1307"/>
      <c r="AG32" s="1307"/>
      <c r="AH32" s="1307"/>
      <c r="AI32" s="1307"/>
      <c r="AJ32" s="1307"/>
      <c r="AK32" s="1307"/>
      <c r="AL32" s="1307"/>
      <c r="AM32" s="1308"/>
    </row>
    <row r="33" spans="2:40" ht="21" customHeight="1">
      <c r="B33" s="1272"/>
      <c r="C33" s="1317" t="s">
        <v>339</v>
      </c>
      <c r="D33" s="1318"/>
      <c r="E33" s="1318"/>
      <c r="F33" s="1318"/>
      <c r="G33" s="1318"/>
      <c r="H33" s="1318"/>
      <c r="I33" s="1318"/>
      <c r="J33" s="1319"/>
      <c r="K33" s="1303" t="s">
        <v>340</v>
      </c>
      <c r="L33" s="1303"/>
      <c r="M33" s="1303"/>
      <c r="N33" s="1303"/>
      <c r="O33" s="1303"/>
      <c r="P33" s="1292"/>
      <c r="Q33" s="1292"/>
      <c r="R33" s="1292"/>
      <c r="S33" s="1292"/>
      <c r="T33" s="1292"/>
      <c r="U33" s="1292"/>
      <c r="V33" s="1292"/>
      <c r="W33" s="1292"/>
      <c r="X33" s="1292"/>
      <c r="Y33" s="1303" t="s">
        <v>341</v>
      </c>
      <c r="Z33" s="1303"/>
      <c r="AA33" s="1303"/>
      <c r="AB33" s="1303"/>
      <c r="AC33" s="1303"/>
      <c r="AD33" s="1292"/>
      <c r="AE33" s="1292"/>
      <c r="AF33" s="1292"/>
      <c r="AG33" s="1292"/>
      <c r="AH33" s="1292"/>
      <c r="AI33" s="1292"/>
      <c r="AJ33" s="1292"/>
      <c r="AK33" s="1292"/>
      <c r="AL33" s="1292"/>
      <c r="AM33" s="1293"/>
    </row>
    <row r="34" spans="2:40" ht="21" customHeight="1">
      <c r="B34" s="1272"/>
      <c r="C34" s="1284"/>
      <c r="D34" s="1285"/>
      <c r="E34" s="1285"/>
      <c r="F34" s="1285"/>
      <c r="G34" s="1285"/>
      <c r="H34" s="1285"/>
      <c r="I34" s="1285"/>
      <c r="J34" s="1286"/>
      <c r="K34" s="1338" t="s">
        <v>1116</v>
      </c>
      <c r="L34" s="1339"/>
      <c r="M34" s="1339"/>
      <c r="N34" s="1339"/>
      <c r="O34" s="1340"/>
      <c r="P34" s="1087"/>
      <c r="Q34" s="1088"/>
      <c r="R34" s="1088"/>
      <c r="S34" s="1088"/>
      <c r="T34" s="1088"/>
      <c r="U34" s="1088"/>
      <c r="V34" s="1088"/>
      <c r="W34" s="1088"/>
      <c r="X34" s="1088"/>
      <c r="Y34" s="1089"/>
      <c r="Z34" s="1089"/>
      <c r="AA34" s="1089"/>
      <c r="AB34" s="1089"/>
      <c r="AC34" s="1089"/>
      <c r="AD34" s="1088"/>
      <c r="AE34" s="1088"/>
      <c r="AF34" s="1088"/>
      <c r="AG34" s="1088"/>
      <c r="AH34" s="1088"/>
      <c r="AI34" s="1088"/>
      <c r="AJ34" s="1088"/>
      <c r="AK34" s="1088"/>
      <c r="AL34" s="1088"/>
      <c r="AM34" s="1090"/>
    </row>
    <row r="35" spans="2:40" ht="21" customHeight="1" thickBot="1">
      <c r="B35" s="1272"/>
      <c r="C35" s="1335" t="s">
        <v>375</v>
      </c>
      <c r="D35" s="1336"/>
      <c r="E35" s="1336"/>
      <c r="F35" s="1336"/>
      <c r="G35" s="1336"/>
      <c r="H35" s="1336"/>
      <c r="I35" s="1336"/>
      <c r="J35" s="1337"/>
      <c r="K35" s="1338" t="s">
        <v>248</v>
      </c>
      <c r="L35" s="1339"/>
      <c r="M35" s="1339"/>
      <c r="N35" s="1339"/>
      <c r="O35" s="1340"/>
      <c r="P35" s="1275"/>
      <c r="Q35" s="1276"/>
      <c r="R35" s="1276"/>
      <c r="S35" s="1276"/>
      <c r="T35" s="1276"/>
      <c r="U35" s="1276"/>
      <c r="V35" s="1276"/>
      <c r="W35" s="1276"/>
      <c r="X35" s="1276"/>
      <c r="Y35" s="1276"/>
      <c r="Z35" s="1276"/>
      <c r="AA35" s="1276"/>
      <c r="AB35" s="1276"/>
      <c r="AC35" s="1276"/>
      <c r="AD35" s="1276"/>
      <c r="AE35" s="1276"/>
      <c r="AF35" s="1276"/>
      <c r="AG35" s="1276"/>
      <c r="AH35" s="1276"/>
      <c r="AI35" s="1276"/>
      <c r="AJ35" s="1276"/>
      <c r="AK35" s="1276"/>
      <c r="AL35" s="1276"/>
      <c r="AM35" s="1277"/>
    </row>
    <row r="36" spans="2:40" ht="20.25" customHeight="1">
      <c r="B36" s="1353" t="s">
        <v>347</v>
      </c>
      <c r="C36" s="1343" t="s">
        <v>1130</v>
      </c>
      <c r="D36" s="1344"/>
      <c r="E36" s="1344"/>
      <c r="F36" s="1344"/>
      <c r="G36" s="1344"/>
      <c r="H36" s="1344"/>
      <c r="I36" s="1344"/>
      <c r="J36" s="1344"/>
      <c r="K36" s="1344"/>
      <c r="L36" s="1344"/>
      <c r="M36" s="1344"/>
      <c r="N36" s="1344"/>
      <c r="O36" s="1345"/>
      <c r="P36" s="1380" t="s">
        <v>349</v>
      </c>
      <c r="Q36" s="1380"/>
      <c r="R36" s="1380"/>
      <c r="S36" s="1380"/>
      <c r="T36" s="1380"/>
      <c r="U36" s="1380"/>
      <c r="V36" s="1380"/>
      <c r="W36" s="1380"/>
      <c r="X36" s="1383"/>
      <c r="Y36" s="1383"/>
      <c r="Z36" s="1384"/>
      <c r="AA36" s="1384"/>
      <c r="AB36" s="1384"/>
      <c r="AC36" s="1383" t="s">
        <v>350</v>
      </c>
      <c r="AD36" s="1384"/>
      <c r="AE36" s="1384"/>
      <c r="AF36" s="1384"/>
      <c r="AG36" s="1383" t="s">
        <v>351</v>
      </c>
      <c r="AH36" s="1384"/>
      <c r="AI36" s="1384"/>
      <c r="AJ36" s="1384"/>
      <c r="AK36" s="1383" t="s">
        <v>352</v>
      </c>
      <c r="AL36" s="1298"/>
      <c r="AM36" s="1381"/>
    </row>
    <row r="37" spans="2:40" ht="12" customHeight="1">
      <c r="B37" s="1354"/>
      <c r="C37" s="1346"/>
      <c r="D37" s="1347"/>
      <c r="E37" s="1347"/>
      <c r="F37" s="1347"/>
      <c r="G37" s="1347"/>
      <c r="H37" s="1347"/>
      <c r="I37" s="1347"/>
      <c r="J37" s="1347"/>
      <c r="K37" s="1347"/>
      <c r="L37" s="1347"/>
      <c r="M37" s="1347"/>
      <c r="N37" s="1347"/>
      <c r="O37" s="1348"/>
      <c r="P37" s="1270"/>
      <c r="Q37" s="1270"/>
      <c r="R37" s="1270"/>
      <c r="S37" s="1270"/>
      <c r="T37" s="1270"/>
      <c r="U37" s="1270"/>
      <c r="V37" s="1270"/>
      <c r="W37" s="1270"/>
      <c r="X37" s="1320"/>
      <c r="Y37" s="1320"/>
      <c r="Z37" s="1303"/>
      <c r="AA37" s="1303"/>
      <c r="AB37" s="1303"/>
      <c r="AC37" s="1320"/>
      <c r="AD37" s="1303"/>
      <c r="AE37" s="1303"/>
      <c r="AF37" s="1303"/>
      <c r="AG37" s="1320"/>
      <c r="AH37" s="1303"/>
      <c r="AI37" s="1303"/>
      <c r="AJ37" s="1303"/>
      <c r="AK37" s="1320"/>
      <c r="AL37" s="1298"/>
      <c r="AM37" s="1381"/>
    </row>
    <row r="38" spans="2:40" ht="43.5" customHeight="1">
      <c r="B38" s="1354"/>
      <c r="C38" s="1346"/>
      <c r="D38" s="1347"/>
      <c r="E38" s="1347"/>
      <c r="F38" s="1347"/>
      <c r="G38" s="1347"/>
      <c r="H38" s="1347"/>
      <c r="I38" s="1347"/>
      <c r="J38" s="1347"/>
      <c r="K38" s="1347"/>
      <c r="L38" s="1347"/>
      <c r="M38" s="1347"/>
      <c r="N38" s="1347"/>
      <c r="O38" s="1348"/>
      <c r="P38" s="1269" t="s">
        <v>3</v>
      </c>
      <c r="Q38" s="1270"/>
      <c r="R38" s="1270"/>
      <c r="S38" s="1270"/>
      <c r="T38" s="1270"/>
      <c r="U38" s="1270"/>
      <c r="V38" s="1270"/>
      <c r="W38" s="1270"/>
      <c r="X38" s="1320" t="s">
        <v>642</v>
      </c>
      <c r="Y38" s="1320"/>
      <c r="Z38" s="1352"/>
      <c r="AA38" s="1352"/>
      <c r="AB38" s="1352"/>
      <c r="AC38" s="546" t="s">
        <v>350</v>
      </c>
      <c r="AD38" s="1352"/>
      <c r="AE38" s="1352"/>
      <c r="AF38" s="1352"/>
      <c r="AG38" s="546" t="s">
        <v>351</v>
      </c>
      <c r="AH38" s="1352"/>
      <c r="AI38" s="1352"/>
      <c r="AJ38" s="1352"/>
      <c r="AK38" s="546" t="s">
        <v>352</v>
      </c>
      <c r="AL38" s="1298"/>
      <c r="AM38" s="1381"/>
    </row>
    <row r="39" spans="2:40" ht="42" customHeight="1">
      <c r="B39" s="1354"/>
      <c r="C39" s="1349"/>
      <c r="D39" s="1350"/>
      <c r="E39" s="1350"/>
      <c r="F39" s="1350"/>
      <c r="G39" s="1350"/>
      <c r="H39" s="1350"/>
      <c r="I39" s="1350"/>
      <c r="J39" s="1350"/>
      <c r="K39" s="1350"/>
      <c r="L39" s="1350"/>
      <c r="M39" s="1350"/>
      <c r="N39" s="1350"/>
      <c r="O39" s="1351"/>
      <c r="P39" s="1270" t="s">
        <v>1137</v>
      </c>
      <c r="Q39" s="1270"/>
      <c r="R39" s="1270"/>
      <c r="S39" s="1270"/>
      <c r="T39" s="1270"/>
      <c r="U39" s="1270"/>
      <c r="V39" s="1270"/>
      <c r="W39" s="1270"/>
      <c r="X39" s="1320" t="s">
        <v>642</v>
      </c>
      <c r="Y39" s="1320"/>
      <c r="Z39" s="1352"/>
      <c r="AA39" s="1352"/>
      <c r="AB39" s="1352"/>
      <c r="AC39" s="546" t="s">
        <v>350</v>
      </c>
      <c r="AD39" s="1352"/>
      <c r="AE39" s="1352"/>
      <c r="AF39" s="1352"/>
      <c r="AG39" s="546" t="s">
        <v>351</v>
      </c>
      <c r="AH39" s="1352"/>
      <c r="AI39" s="1352"/>
      <c r="AJ39" s="1352"/>
      <c r="AK39" s="546" t="s">
        <v>352</v>
      </c>
      <c r="AL39" s="1301"/>
      <c r="AM39" s="1382"/>
    </row>
    <row r="40" spans="2:40" ht="15.75" customHeight="1">
      <c r="B40" s="1354"/>
      <c r="C40" s="1374" t="s">
        <v>639</v>
      </c>
      <c r="D40" s="1375"/>
      <c r="E40" s="1375"/>
      <c r="F40" s="1375"/>
      <c r="G40" s="1375"/>
      <c r="H40" s="1375"/>
      <c r="I40" s="1375"/>
      <c r="J40" s="1375"/>
      <c r="K40" s="1375"/>
      <c r="L40" s="1375"/>
      <c r="M40" s="1375"/>
      <c r="N40" s="1375"/>
      <c r="O40" s="1376"/>
      <c r="P40" s="1374" t="s">
        <v>348</v>
      </c>
      <c r="Q40" s="1375"/>
      <c r="R40" s="1375"/>
      <c r="S40" s="1375"/>
      <c r="T40" s="1375"/>
      <c r="U40" s="1375"/>
      <c r="V40" s="1375"/>
      <c r="W40" s="1375"/>
      <c r="X40" s="1375"/>
      <c r="Y40" s="1375"/>
      <c r="Z40" s="1375"/>
      <c r="AA40" s="1375"/>
      <c r="AB40" s="1375"/>
      <c r="AC40" s="1375"/>
      <c r="AD40" s="1375"/>
      <c r="AE40" s="1375"/>
      <c r="AF40" s="1375"/>
      <c r="AG40" s="1375"/>
      <c r="AH40" s="1375"/>
      <c r="AI40" s="1375"/>
      <c r="AJ40" s="1375"/>
      <c r="AK40" s="1375"/>
      <c r="AL40" s="1375"/>
      <c r="AM40" s="1375"/>
      <c r="AN40" s="635"/>
    </row>
    <row r="41" spans="2:40" ht="9.75" customHeight="1">
      <c r="B41" s="1354"/>
      <c r="C41" s="1377"/>
      <c r="D41" s="1378"/>
      <c r="E41" s="1378"/>
      <c r="F41" s="1378"/>
      <c r="G41" s="1378"/>
      <c r="H41" s="1378"/>
      <c r="I41" s="1378"/>
      <c r="J41" s="1378"/>
      <c r="K41" s="1378"/>
      <c r="L41" s="1378"/>
      <c r="M41" s="1378"/>
      <c r="N41" s="1378"/>
      <c r="O41" s="1379"/>
      <c r="P41" s="1377"/>
      <c r="Q41" s="1378"/>
      <c r="R41" s="1378"/>
      <c r="S41" s="1378"/>
      <c r="T41" s="1378"/>
      <c r="U41" s="1378"/>
      <c r="V41" s="1378"/>
      <c r="W41" s="1378"/>
      <c r="X41" s="1378"/>
      <c r="Y41" s="1378"/>
      <c r="Z41" s="1378"/>
      <c r="AA41" s="1378"/>
      <c r="AB41" s="1378"/>
      <c r="AC41" s="1378"/>
      <c r="AD41" s="1378"/>
      <c r="AE41" s="1378"/>
      <c r="AF41" s="1378"/>
      <c r="AG41" s="1378"/>
      <c r="AH41" s="1378"/>
      <c r="AI41" s="1378"/>
      <c r="AJ41" s="1378"/>
      <c r="AK41" s="1378"/>
      <c r="AL41" s="1378"/>
      <c r="AM41" s="1378"/>
      <c r="AN41" s="635"/>
    </row>
    <row r="42" spans="2:40" ht="21" customHeight="1">
      <c r="B42" s="1354"/>
      <c r="C42" s="1356"/>
      <c r="D42" s="1357"/>
      <c r="E42" s="1357"/>
      <c r="F42" s="1357"/>
      <c r="G42" s="1357"/>
      <c r="H42" s="1357"/>
      <c r="I42" s="1357"/>
      <c r="J42" s="1357"/>
      <c r="K42" s="1357"/>
      <c r="L42" s="1357"/>
      <c r="M42" s="1357"/>
      <c r="N42" s="1357"/>
      <c r="O42" s="1358"/>
      <c r="P42" s="1362"/>
      <c r="Q42" s="1363"/>
      <c r="R42" s="1363"/>
      <c r="S42" s="1363"/>
      <c r="T42" s="1363"/>
      <c r="U42" s="1363"/>
      <c r="V42" s="1363"/>
      <c r="W42" s="1363"/>
      <c r="X42" s="1363"/>
      <c r="Y42" s="1363"/>
      <c r="Z42" s="1363"/>
      <c r="AA42" s="1363"/>
      <c r="AB42" s="1363"/>
      <c r="AC42" s="1363"/>
      <c r="AD42" s="1363"/>
      <c r="AE42" s="1363"/>
      <c r="AF42" s="1363"/>
      <c r="AG42" s="1363"/>
      <c r="AH42" s="1363"/>
      <c r="AI42" s="1363"/>
      <c r="AJ42" s="1363"/>
      <c r="AK42" s="1363"/>
      <c r="AL42" s="1363"/>
      <c r="AM42" s="1364"/>
    </row>
    <row r="43" spans="2:40" ht="21" customHeight="1">
      <c r="B43" s="1354"/>
      <c r="C43" s="1359"/>
      <c r="D43" s="1360"/>
      <c r="E43" s="1360"/>
      <c r="F43" s="1360"/>
      <c r="G43" s="1360"/>
      <c r="H43" s="1360"/>
      <c r="I43" s="1360"/>
      <c r="J43" s="1360"/>
      <c r="K43" s="1360"/>
      <c r="L43" s="1360"/>
      <c r="M43" s="1360"/>
      <c r="N43" s="1360"/>
      <c r="O43" s="1361"/>
      <c r="P43" s="1365"/>
      <c r="Q43" s="1366"/>
      <c r="R43" s="1366"/>
      <c r="S43" s="1366"/>
      <c r="T43" s="1366"/>
      <c r="U43" s="1366"/>
      <c r="V43" s="1366"/>
      <c r="W43" s="1366"/>
      <c r="X43" s="1366"/>
      <c r="Y43" s="1366"/>
      <c r="Z43" s="1366"/>
      <c r="AA43" s="1366"/>
      <c r="AB43" s="1366"/>
      <c r="AC43" s="1366"/>
      <c r="AD43" s="1366"/>
      <c r="AE43" s="1366"/>
      <c r="AF43" s="1366"/>
      <c r="AG43" s="1366"/>
      <c r="AH43" s="1366"/>
      <c r="AI43" s="1366"/>
      <c r="AJ43" s="1366"/>
      <c r="AK43" s="1366"/>
      <c r="AL43" s="1366"/>
      <c r="AM43" s="1367"/>
    </row>
    <row r="44" spans="2:40" ht="92.25" customHeight="1">
      <c r="B44" s="1355"/>
      <c r="C44" s="1359"/>
      <c r="D44" s="1360"/>
      <c r="E44" s="1360"/>
      <c r="F44" s="1360"/>
      <c r="G44" s="1360"/>
      <c r="H44" s="1360"/>
      <c r="I44" s="1360"/>
      <c r="J44" s="1360"/>
      <c r="K44" s="1360"/>
      <c r="L44" s="1360"/>
      <c r="M44" s="1360"/>
      <c r="N44" s="1360"/>
      <c r="O44" s="1361"/>
      <c r="P44" s="1365"/>
      <c r="Q44" s="1366"/>
      <c r="R44" s="1366"/>
      <c r="S44" s="1366"/>
      <c r="T44" s="1366"/>
      <c r="U44" s="1366"/>
      <c r="V44" s="1366"/>
      <c r="W44" s="1366"/>
      <c r="X44" s="1366"/>
      <c r="Y44" s="1366"/>
      <c r="Z44" s="1366"/>
      <c r="AA44" s="1366"/>
      <c r="AB44" s="1366"/>
      <c r="AC44" s="1366"/>
      <c r="AD44" s="1366"/>
      <c r="AE44" s="1366"/>
      <c r="AF44" s="1366"/>
      <c r="AG44" s="1366"/>
      <c r="AH44" s="1366"/>
      <c r="AI44" s="1366"/>
      <c r="AJ44" s="1366"/>
      <c r="AK44" s="1366"/>
      <c r="AL44" s="1366"/>
      <c r="AM44" s="1367"/>
    </row>
    <row r="45" spans="2:40" ht="45" customHeight="1" thickBot="1">
      <c r="B45" s="547" t="s">
        <v>638</v>
      </c>
      <c r="C45" s="1368" t="s">
        <v>640</v>
      </c>
      <c r="D45" s="1369"/>
      <c r="E45" s="1369"/>
      <c r="F45" s="1369"/>
      <c r="G45" s="1369"/>
      <c r="H45" s="1369"/>
      <c r="I45" s="1369"/>
      <c r="J45" s="1369"/>
      <c r="K45" s="1369"/>
      <c r="L45" s="1369"/>
      <c r="M45" s="1369"/>
      <c r="N45" s="1369"/>
      <c r="O45" s="1370"/>
      <c r="P45" s="1371" t="s">
        <v>641</v>
      </c>
      <c r="Q45" s="1372"/>
      <c r="R45" s="1372"/>
      <c r="S45" s="1372"/>
      <c r="T45" s="1372"/>
      <c r="U45" s="1372"/>
      <c r="V45" s="1372"/>
      <c r="W45" s="1372"/>
      <c r="X45" s="1372"/>
      <c r="Y45" s="1372"/>
      <c r="Z45" s="1372"/>
      <c r="AA45" s="1372"/>
      <c r="AB45" s="1372"/>
      <c r="AC45" s="1372"/>
      <c r="AD45" s="1372"/>
      <c r="AE45" s="1372"/>
      <c r="AF45" s="1372"/>
      <c r="AG45" s="1372"/>
      <c r="AH45" s="1372"/>
      <c r="AI45" s="1372"/>
      <c r="AJ45" s="1372"/>
      <c r="AK45" s="1372"/>
      <c r="AL45" s="1372"/>
      <c r="AM45" s="1373"/>
    </row>
    <row r="46" spans="2:40" ht="11.25" customHeight="1">
      <c r="B46" s="1257" t="s">
        <v>408</v>
      </c>
      <c r="C46" s="1257"/>
      <c r="D46" s="1257"/>
      <c r="E46" s="1257"/>
      <c r="F46" s="1257"/>
      <c r="G46" s="1257"/>
      <c r="H46" s="1257"/>
      <c r="I46" s="1257"/>
      <c r="J46" s="1257"/>
      <c r="K46" s="1257"/>
      <c r="L46" s="1257"/>
      <c r="M46" s="1257"/>
      <c r="N46" s="1257"/>
      <c r="O46" s="1257"/>
      <c r="P46" s="1257"/>
      <c r="Q46" s="1257"/>
      <c r="R46" s="1257"/>
      <c r="S46" s="1257"/>
      <c r="T46" s="1257"/>
      <c r="U46" s="1257"/>
      <c r="V46" s="1257"/>
      <c r="W46" s="1257"/>
      <c r="X46" s="1257"/>
      <c r="Y46" s="1257"/>
      <c r="Z46" s="1257"/>
      <c r="AA46" s="1257"/>
      <c r="AB46" s="1257"/>
      <c r="AC46" s="1257"/>
      <c r="AD46" s="1257"/>
      <c r="AE46" s="1257"/>
      <c r="AF46" s="1257"/>
      <c r="AG46" s="1257"/>
      <c r="AH46" s="1257"/>
      <c r="AI46" s="1257"/>
      <c r="AJ46" s="1257"/>
      <c r="AK46" s="1257"/>
      <c r="AL46" s="1257"/>
      <c r="AM46" s="1257"/>
    </row>
    <row r="47" spans="2:40" ht="9" customHeight="1">
      <c r="B47" s="1257"/>
      <c r="C47" s="1257"/>
      <c r="D47" s="1257"/>
      <c r="E47" s="1257"/>
      <c r="F47" s="1257"/>
      <c r="G47" s="1257"/>
      <c r="H47" s="1257"/>
      <c r="I47" s="1257"/>
      <c r="J47" s="1257"/>
      <c r="K47" s="1257"/>
      <c r="L47" s="1257"/>
      <c r="M47" s="1257"/>
      <c r="N47" s="1257"/>
      <c r="O47" s="1257"/>
      <c r="P47" s="1257"/>
      <c r="Q47" s="1257"/>
      <c r="R47" s="1257"/>
      <c r="S47" s="1257"/>
      <c r="T47" s="1257"/>
      <c r="U47" s="1257"/>
      <c r="V47" s="1257"/>
      <c r="W47" s="1257"/>
      <c r="X47" s="1257"/>
      <c r="Y47" s="1257"/>
      <c r="Z47" s="1257"/>
      <c r="AA47" s="1257"/>
      <c r="AB47" s="1257"/>
      <c r="AC47" s="1257"/>
      <c r="AD47" s="1257"/>
      <c r="AE47" s="1257"/>
      <c r="AF47" s="1257"/>
      <c r="AG47" s="1257"/>
      <c r="AH47" s="1257"/>
      <c r="AI47" s="1257"/>
      <c r="AJ47" s="1257"/>
      <c r="AK47" s="1257"/>
      <c r="AL47" s="1257"/>
      <c r="AM47" s="1257"/>
    </row>
    <row r="48" spans="2:40" ht="21" customHeight="1">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row>
    <row r="49" spans="2:2" ht="21" customHeight="1">
      <c r="B49" s="200"/>
    </row>
    <row r="50" spans="2:2" ht="21" customHeight="1">
      <c r="B50" s="200"/>
    </row>
    <row r="51" spans="2:2" ht="21" customHeight="1">
      <c r="B51" s="200"/>
    </row>
    <row r="52" spans="2:2" ht="21" customHeight="1">
      <c r="B52" s="200"/>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headerFooter alignWithMargins="0"/>
    </customSheetView>
  </customSheetViews>
  <mergeCells count="83">
    <mergeCell ref="B36:B44"/>
    <mergeCell ref="C42:O44"/>
    <mergeCell ref="P42:AM44"/>
    <mergeCell ref="C45:O45"/>
    <mergeCell ref="P45:AM45"/>
    <mergeCell ref="C40:O41"/>
    <mergeCell ref="P40:AM41"/>
    <mergeCell ref="P36:W37"/>
    <mergeCell ref="AL36:AM39"/>
    <mergeCell ref="X36:Y37"/>
    <mergeCell ref="AC36:AC37"/>
    <mergeCell ref="AG36:AG37"/>
    <mergeCell ref="AK36:AK37"/>
    <mergeCell ref="Z36:AB37"/>
    <mergeCell ref="AD36:AF37"/>
    <mergeCell ref="AH36:AJ37"/>
    <mergeCell ref="AH38:AJ38"/>
    <mergeCell ref="Z39:AB39"/>
    <mergeCell ref="AD39:AF39"/>
    <mergeCell ref="AH39:AJ39"/>
    <mergeCell ref="Z38:AB38"/>
    <mergeCell ref="AD38:AF38"/>
    <mergeCell ref="C35:J35"/>
    <mergeCell ref="K35:O35"/>
    <mergeCell ref="X38:Y38"/>
    <mergeCell ref="C21:J21"/>
    <mergeCell ref="K22:O22"/>
    <mergeCell ref="C30:J30"/>
    <mergeCell ref="K33:O33"/>
    <mergeCell ref="C29:J29"/>
    <mergeCell ref="C31:J32"/>
    <mergeCell ref="C26:J28"/>
    <mergeCell ref="C33:J34"/>
    <mergeCell ref="K34:O34"/>
    <mergeCell ref="C36:O39"/>
    <mergeCell ref="C17:J20"/>
    <mergeCell ref="P39:W39"/>
    <mergeCell ref="X39:Y39"/>
    <mergeCell ref="B2:AM2"/>
    <mergeCell ref="B3:AM3"/>
    <mergeCell ref="AA4:AL4"/>
    <mergeCell ref="C6:P6"/>
    <mergeCell ref="AA8:AM8"/>
    <mergeCell ref="AA9:AM9"/>
    <mergeCell ref="AA10:AK10"/>
    <mergeCell ref="K15:AM15"/>
    <mergeCell ref="K18:AM18"/>
    <mergeCell ref="K20:AM20"/>
    <mergeCell ref="K17:AM17"/>
    <mergeCell ref="C22:J22"/>
    <mergeCell ref="P22:X2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B46:AM47"/>
    <mergeCell ref="B1:AM1"/>
    <mergeCell ref="K26:T28"/>
    <mergeCell ref="P38:W38"/>
    <mergeCell ref="B23:B35"/>
    <mergeCell ref="K23:AM23"/>
    <mergeCell ref="P35:AM35"/>
    <mergeCell ref="C23:J25"/>
    <mergeCell ref="K24:AM24"/>
    <mergeCell ref="AD26:AM26"/>
    <mergeCell ref="AD33:AM33"/>
    <mergeCell ref="U26:AA28"/>
    <mergeCell ref="AD28:AM28"/>
    <mergeCell ref="P33:X33"/>
    <mergeCell ref="Y33:AC33"/>
    <mergeCell ref="K31:AM32"/>
  </mergeCells>
  <phoneticPr fontId="4"/>
  <dataValidations count="2">
    <dataValidation type="list" allowBlank="1" showInputMessage="1" showErrorMessage="1" sqref="C6:P6" xr:uid="{00000000-0002-0000-0200-000000000000}">
      <formula1>$AT$5:$AT$10</formula1>
    </dataValidation>
    <dataValidation type="list" allowBlank="1" showInputMessage="1" showErrorMessage="1" sqref="X36:Y37" xr:uid="{00000000-0002-0000-0200-000001000000}">
      <formula1>"平成,令和"</formula1>
    </dataValidation>
  </dataValidations>
  <printOptions horizontalCentered="1"/>
  <pageMargins left="0.39370078740157483" right="0.39370078740157483" top="0.39370078740157483" bottom="0.39370078740157483" header="0.39370078740157483" footer="0.39370078740157483"/>
  <pageSetup paperSize="9" scale="7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F64"/>
  <sheetViews>
    <sheetView showGridLines="0" view="pageBreakPreview" zoomScale="85" zoomScaleNormal="60" zoomScaleSheetLayoutView="85" workbookViewId="0">
      <selection activeCell="B3" sqref="B3"/>
    </sheetView>
  </sheetViews>
  <sheetFormatPr defaultColWidth="8.90625" defaultRowHeight="13"/>
  <cols>
    <col min="1" max="1" width="13.90625" bestFit="1" customWidth="1"/>
    <col min="2" max="2" width="15.08984375" customWidth="1"/>
    <col min="3" max="3" width="55.453125" bestFit="1" customWidth="1"/>
    <col min="4" max="4" width="21.08984375" bestFit="1" customWidth="1"/>
    <col min="5" max="5" width="26.08984375" customWidth="1"/>
    <col min="6" max="6" width="43.08984375" customWidth="1"/>
    <col min="7" max="7" width="14.36328125" style="17" customWidth="1"/>
    <col min="8" max="8" width="2.453125" customWidth="1"/>
  </cols>
  <sheetData>
    <row r="1" spans="1:10" ht="24.65" customHeight="1">
      <c r="A1" s="1398" t="s">
        <v>960</v>
      </c>
      <c r="B1" s="1398"/>
      <c r="C1" s="1398"/>
      <c r="D1" s="761"/>
      <c r="E1" s="761"/>
      <c r="F1" s="761"/>
      <c r="G1" s="762"/>
      <c r="H1" s="761"/>
      <c r="I1" s="763"/>
    </row>
    <row r="2" spans="1:10" ht="30">
      <c r="A2" s="1399" t="s">
        <v>353</v>
      </c>
      <c r="B2" s="1399"/>
      <c r="C2" s="1399"/>
      <c r="D2" s="1399"/>
      <c r="E2" s="1399"/>
      <c r="F2" s="1399"/>
      <c r="G2" s="1399"/>
      <c r="H2" s="764"/>
      <c r="I2" s="763"/>
    </row>
    <row r="3" spans="1:10" ht="47" customHeight="1" thickBot="1">
      <c r="A3" s="765"/>
      <c r="B3" s="765"/>
      <c r="C3" s="765"/>
      <c r="D3" s="765"/>
      <c r="E3" s="765"/>
      <c r="F3" s="765"/>
      <c r="G3" s="765"/>
      <c r="H3" s="765"/>
      <c r="I3" s="763"/>
    </row>
    <row r="4" spans="1:10" ht="42" customHeight="1" thickBot="1">
      <c r="A4" s="1400" t="s">
        <v>354</v>
      </c>
      <c r="B4" s="1401"/>
      <c r="C4" s="766" t="s">
        <v>276</v>
      </c>
      <c r="D4" s="767" t="s">
        <v>466</v>
      </c>
      <c r="E4" s="1402"/>
      <c r="F4" s="1403"/>
      <c r="G4" s="1404"/>
      <c r="H4" s="765"/>
      <c r="I4" s="763"/>
    </row>
    <row r="5" spans="1:10" ht="47" customHeight="1" thickBot="1">
      <c r="A5" s="765"/>
      <c r="B5" s="765"/>
      <c r="C5" s="765"/>
      <c r="D5" s="765"/>
      <c r="E5" s="765"/>
      <c r="F5" s="765"/>
      <c r="G5" s="765"/>
      <c r="H5" s="765"/>
      <c r="I5" s="763"/>
      <c r="J5" s="18"/>
    </row>
    <row r="6" spans="1:10" s="17" customFormat="1" ht="33" customHeight="1" thickBot="1">
      <c r="A6" s="768" t="s">
        <v>355</v>
      </c>
      <c r="B6" s="769"/>
      <c r="C6" s="1405" t="s">
        <v>356</v>
      </c>
      <c r="D6" s="1405"/>
      <c r="E6" s="1405"/>
      <c r="F6" s="1406"/>
      <c r="G6" s="770" t="s">
        <v>357</v>
      </c>
      <c r="H6" s="762"/>
      <c r="I6" s="771"/>
    </row>
    <row r="7" spans="1:10" ht="27" customHeight="1">
      <c r="A7" s="1385" t="s">
        <v>783</v>
      </c>
      <c r="B7" s="1387" t="s">
        <v>784</v>
      </c>
      <c r="C7" s="1388"/>
      <c r="D7" s="1389"/>
      <c r="E7" s="1388" t="s">
        <v>785</v>
      </c>
      <c r="F7" s="1390"/>
      <c r="G7" s="772"/>
      <c r="H7" s="761"/>
      <c r="I7" s="763"/>
      <c r="J7" s="763" t="s">
        <v>276</v>
      </c>
    </row>
    <row r="8" spans="1:10" ht="27" customHeight="1">
      <c r="A8" s="1386"/>
      <c r="B8" s="1391" t="s">
        <v>1067</v>
      </c>
      <c r="C8" s="1392"/>
      <c r="D8" s="1393"/>
      <c r="E8" s="1392" t="s">
        <v>786</v>
      </c>
      <c r="F8" s="1394"/>
      <c r="G8" s="773"/>
      <c r="H8" s="761"/>
      <c r="I8" s="763"/>
      <c r="J8" s="763" t="s">
        <v>282</v>
      </c>
    </row>
    <row r="9" spans="1:10" ht="27" customHeight="1">
      <c r="A9" s="1386"/>
      <c r="B9" s="1387" t="s">
        <v>787</v>
      </c>
      <c r="C9" s="1388"/>
      <c r="D9" s="1389"/>
      <c r="E9" s="1388" t="s">
        <v>788</v>
      </c>
      <c r="F9" s="1390"/>
      <c r="G9" s="772"/>
      <c r="H9" s="761"/>
      <c r="I9" s="763"/>
      <c r="J9" s="763" t="s">
        <v>283</v>
      </c>
    </row>
    <row r="10" spans="1:10" ht="27" customHeight="1">
      <c r="A10" s="1386"/>
      <c r="B10" s="1391" t="s">
        <v>789</v>
      </c>
      <c r="C10" s="1392"/>
      <c r="D10" s="1393"/>
      <c r="E10" s="1392" t="s">
        <v>790</v>
      </c>
      <c r="F10" s="1394"/>
      <c r="G10" s="773"/>
      <c r="H10" s="761"/>
      <c r="I10" s="763"/>
      <c r="J10" s="763" t="s">
        <v>284</v>
      </c>
    </row>
    <row r="11" spans="1:10" ht="27" customHeight="1">
      <c r="A11" s="1386"/>
      <c r="B11" s="1391" t="s">
        <v>1066</v>
      </c>
      <c r="C11" s="1392"/>
      <c r="D11" s="1393"/>
      <c r="E11" s="1392" t="s">
        <v>790</v>
      </c>
      <c r="F11" s="1394"/>
      <c r="G11" s="773"/>
      <c r="H11" s="761"/>
      <c r="I11" s="763"/>
      <c r="J11" s="763" t="s">
        <v>285</v>
      </c>
    </row>
    <row r="12" spans="1:10" ht="27" customHeight="1">
      <c r="A12" s="1386"/>
      <c r="B12" s="1391" t="s">
        <v>791</v>
      </c>
      <c r="C12" s="1392"/>
      <c r="D12" s="1393"/>
      <c r="E12" s="1392" t="s">
        <v>790</v>
      </c>
      <c r="F12" s="1394"/>
      <c r="G12" s="773"/>
      <c r="H12" s="761"/>
      <c r="I12" s="763"/>
      <c r="J12" s="763" t="s">
        <v>286</v>
      </c>
    </row>
    <row r="13" spans="1:10" ht="27" customHeight="1">
      <c r="A13" s="1386"/>
      <c r="B13" s="1395" t="s">
        <v>733</v>
      </c>
      <c r="C13" s="1396"/>
      <c r="D13" s="1397"/>
      <c r="E13" s="1392" t="s">
        <v>792</v>
      </c>
      <c r="F13" s="1394"/>
      <c r="G13" s="773"/>
      <c r="H13" s="761"/>
      <c r="I13" s="763"/>
      <c r="J13" s="763" t="s">
        <v>524</v>
      </c>
    </row>
    <row r="14" spans="1:10" ht="27" customHeight="1">
      <c r="A14" s="1386"/>
      <c r="B14" s="1395" t="s">
        <v>734</v>
      </c>
      <c r="C14" s="1396"/>
      <c r="D14" s="1397"/>
      <c r="E14" s="1407" t="s">
        <v>792</v>
      </c>
      <c r="F14" s="1408"/>
      <c r="G14" s="774"/>
      <c r="H14" s="761"/>
      <c r="I14" s="763"/>
      <c r="J14" s="763" t="s">
        <v>287</v>
      </c>
    </row>
    <row r="15" spans="1:10" ht="27" customHeight="1" thickBot="1">
      <c r="A15" s="1386"/>
      <c r="B15" s="1093" t="s">
        <v>770</v>
      </c>
      <c r="C15" s="935" t="s">
        <v>1065</v>
      </c>
      <c r="D15" s="936"/>
      <c r="E15" s="1409" t="s">
        <v>1131</v>
      </c>
      <c r="F15" s="1410"/>
      <c r="G15" s="775"/>
      <c r="H15" s="761"/>
      <c r="I15" s="763"/>
    </row>
    <row r="16" spans="1:10" ht="27" customHeight="1">
      <c r="A16" s="1385" t="s">
        <v>793</v>
      </c>
      <c r="B16" s="1411" t="s">
        <v>784</v>
      </c>
      <c r="C16" s="1412"/>
      <c r="D16" s="1413"/>
      <c r="E16" s="1412" t="s">
        <v>794</v>
      </c>
      <c r="F16" s="1414"/>
      <c r="G16" s="937"/>
      <c r="H16" s="761"/>
      <c r="I16" s="763"/>
    </row>
    <row r="17" spans="1:9" ht="27" customHeight="1">
      <c r="A17" s="1386"/>
      <c r="B17" s="1387" t="s">
        <v>787</v>
      </c>
      <c r="C17" s="1388"/>
      <c r="D17" s="1389"/>
      <c r="E17" s="1388" t="s">
        <v>788</v>
      </c>
      <c r="F17" s="1390"/>
      <c r="G17" s="772"/>
      <c r="H17" s="761"/>
      <c r="I17" s="763"/>
    </row>
    <row r="18" spans="1:9" ht="27" customHeight="1">
      <c r="A18" s="1386"/>
      <c r="B18" s="1391" t="s">
        <v>789</v>
      </c>
      <c r="C18" s="1392"/>
      <c r="D18" s="1393"/>
      <c r="E18" s="1392" t="s">
        <v>790</v>
      </c>
      <c r="F18" s="1394"/>
      <c r="G18" s="773"/>
      <c r="H18" s="761"/>
      <c r="I18" s="763"/>
    </row>
    <row r="19" spans="1:9" ht="27" customHeight="1">
      <c r="A19" s="1386"/>
      <c r="B19" s="1391" t="s">
        <v>1066</v>
      </c>
      <c r="C19" s="1392"/>
      <c r="D19" s="1393"/>
      <c r="E19" s="1392" t="s">
        <v>790</v>
      </c>
      <c r="F19" s="1394"/>
      <c r="G19" s="773"/>
      <c r="H19" s="761"/>
      <c r="I19" s="763"/>
    </row>
    <row r="20" spans="1:9" ht="27" customHeight="1">
      <c r="A20" s="1386"/>
      <c r="B20" s="1391" t="s">
        <v>791</v>
      </c>
      <c r="C20" s="1392"/>
      <c r="D20" s="1393"/>
      <c r="E20" s="1392" t="s">
        <v>790</v>
      </c>
      <c r="F20" s="1394"/>
      <c r="G20" s="773"/>
      <c r="H20" s="761"/>
      <c r="I20" s="763"/>
    </row>
    <row r="21" spans="1:9" ht="27" customHeight="1">
      <c r="A21" s="1386"/>
      <c r="B21" s="1395" t="s">
        <v>733</v>
      </c>
      <c r="C21" s="1396"/>
      <c r="D21" s="1397"/>
      <c r="E21" s="1392" t="s">
        <v>792</v>
      </c>
      <c r="F21" s="1394"/>
      <c r="G21" s="773"/>
      <c r="H21" s="761"/>
      <c r="I21" s="763"/>
    </row>
    <row r="22" spans="1:9" ht="24" customHeight="1">
      <c r="A22" s="1386"/>
      <c r="B22" s="1395" t="s">
        <v>734</v>
      </c>
      <c r="C22" s="1396"/>
      <c r="D22" s="1397"/>
      <c r="E22" s="1407" t="s">
        <v>792</v>
      </c>
      <c r="F22" s="1408"/>
      <c r="G22" s="774"/>
      <c r="H22" s="761"/>
      <c r="I22" s="763"/>
    </row>
    <row r="23" spans="1:9" ht="27" customHeight="1" thickBot="1">
      <c r="A23" s="1386"/>
      <c r="B23" s="1095" t="s">
        <v>770</v>
      </c>
      <c r="C23" s="935" t="s">
        <v>1065</v>
      </c>
      <c r="D23" s="936"/>
      <c r="E23" s="1409" t="s">
        <v>1131</v>
      </c>
      <c r="F23" s="1410"/>
      <c r="G23" s="775"/>
      <c r="H23" s="761"/>
      <c r="I23" s="763"/>
    </row>
    <row r="24" spans="1:9" ht="27" customHeight="1">
      <c r="A24" s="1385" t="s">
        <v>795</v>
      </c>
      <c r="B24" s="1411" t="s">
        <v>784</v>
      </c>
      <c r="C24" s="1412"/>
      <c r="D24" s="1413"/>
      <c r="E24" s="1412" t="s">
        <v>785</v>
      </c>
      <c r="F24" s="1414"/>
      <c r="G24" s="937"/>
      <c r="H24" s="761"/>
      <c r="I24" s="763"/>
    </row>
    <row r="25" spans="1:9" ht="27" customHeight="1">
      <c r="A25" s="1386"/>
      <c r="B25" s="1387" t="s">
        <v>787</v>
      </c>
      <c r="C25" s="1388"/>
      <c r="D25" s="1389"/>
      <c r="E25" s="1388" t="s">
        <v>788</v>
      </c>
      <c r="F25" s="1390"/>
      <c r="G25" s="772"/>
      <c r="H25" s="761"/>
      <c r="I25" s="763"/>
    </row>
    <row r="26" spans="1:9" ht="27" customHeight="1">
      <c r="A26" s="1386"/>
      <c r="B26" s="1391" t="s">
        <v>789</v>
      </c>
      <c r="C26" s="1392"/>
      <c r="D26" s="1393"/>
      <c r="E26" s="1392" t="s">
        <v>790</v>
      </c>
      <c r="F26" s="1394"/>
      <c r="G26" s="773"/>
      <c r="H26" s="761"/>
      <c r="I26" s="763"/>
    </row>
    <row r="27" spans="1:9" ht="27" customHeight="1">
      <c r="A27" s="1386"/>
      <c r="B27" s="1391" t="s">
        <v>1066</v>
      </c>
      <c r="C27" s="1392"/>
      <c r="D27" s="1393"/>
      <c r="E27" s="1392" t="s">
        <v>790</v>
      </c>
      <c r="F27" s="1394"/>
      <c r="G27" s="773"/>
      <c r="H27" s="761"/>
      <c r="I27" s="763"/>
    </row>
    <row r="28" spans="1:9" ht="27" customHeight="1">
      <c r="A28" s="1386"/>
      <c r="B28" s="1391" t="s">
        <v>791</v>
      </c>
      <c r="C28" s="1392"/>
      <c r="D28" s="1393"/>
      <c r="E28" s="1392" t="s">
        <v>790</v>
      </c>
      <c r="F28" s="1394"/>
      <c r="G28" s="773"/>
      <c r="H28" s="761"/>
      <c r="I28" s="763"/>
    </row>
    <row r="29" spans="1:9" ht="27" customHeight="1">
      <c r="A29" s="1386"/>
      <c r="B29" s="1395" t="s">
        <v>733</v>
      </c>
      <c r="C29" s="1396"/>
      <c r="D29" s="1397"/>
      <c r="E29" s="1392" t="s">
        <v>792</v>
      </c>
      <c r="F29" s="1394"/>
      <c r="G29" s="773"/>
      <c r="H29" s="761"/>
      <c r="I29" s="763"/>
    </row>
    <row r="30" spans="1:9" ht="24" customHeight="1">
      <c r="A30" s="1386"/>
      <c r="B30" s="1395" t="s">
        <v>734</v>
      </c>
      <c r="C30" s="1396"/>
      <c r="D30" s="1397"/>
      <c r="E30" s="1407" t="s">
        <v>792</v>
      </c>
      <c r="F30" s="1408"/>
      <c r="G30" s="774"/>
      <c r="H30" s="761"/>
      <c r="I30" s="763"/>
    </row>
    <row r="31" spans="1:9" ht="27" customHeight="1" thickBot="1">
      <c r="A31" s="1386"/>
      <c r="B31" s="1095" t="s">
        <v>770</v>
      </c>
      <c r="C31" s="935" t="s">
        <v>1065</v>
      </c>
      <c r="D31" s="936"/>
      <c r="E31" s="1409" t="s">
        <v>1131</v>
      </c>
      <c r="F31" s="1410"/>
      <c r="G31" s="775"/>
      <c r="H31" s="761"/>
      <c r="I31" s="763"/>
    </row>
    <row r="32" spans="1:9" ht="27" customHeight="1">
      <c r="A32" s="1385" t="s">
        <v>796</v>
      </c>
      <c r="B32" s="1411" t="s">
        <v>784</v>
      </c>
      <c r="C32" s="1412"/>
      <c r="D32" s="1413"/>
      <c r="E32" s="1412" t="s">
        <v>785</v>
      </c>
      <c r="F32" s="1414"/>
      <c r="G32" s="937"/>
      <c r="H32" s="761"/>
      <c r="I32" s="763"/>
    </row>
    <row r="33" spans="1:58" ht="27" customHeight="1">
      <c r="A33" s="1386"/>
      <c r="B33" s="1391" t="s">
        <v>1067</v>
      </c>
      <c r="C33" s="1392"/>
      <c r="D33" s="1393"/>
      <c r="E33" s="1392" t="s">
        <v>786</v>
      </c>
      <c r="F33" s="1394"/>
      <c r="G33" s="773"/>
      <c r="H33" s="761"/>
    </row>
    <row r="34" spans="1:58" ht="27" customHeight="1">
      <c r="A34" s="1386"/>
      <c r="B34" s="1387" t="s">
        <v>787</v>
      </c>
      <c r="C34" s="1388"/>
      <c r="D34" s="1389"/>
      <c r="E34" s="1388" t="s">
        <v>788</v>
      </c>
      <c r="F34" s="1390"/>
      <c r="G34" s="772"/>
      <c r="H34" s="761"/>
      <c r="I34" s="763"/>
    </row>
    <row r="35" spans="1:58" ht="27" customHeight="1">
      <c r="A35" s="1386"/>
      <c r="B35" s="1391" t="s">
        <v>789</v>
      </c>
      <c r="C35" s="1392"/>
      <c r="D35" s="1393"/>
      <c r="E35" s="1392" t="s">
        <v>790</v>
      </c>
      <c r="F35" s="1394"/>
      <c r="G35" s="773"/>
      <c r="H35" s="761"/>
      <c r="I35" s="763"/>
    </row>
    <row r="36" spans="1:58" ht="27" customHeight="1">
      <c r="A36" s="1386"/>
      <c r="B36" s="1391" t="s">
        <v>1066</v>
      </c>
      <c r="C36" s="1392"/>
      <c r="D36" s="1393"/>
      <c r="E36" s="1392" t="s">
        <v>790</v>
      </c>
      <c r="F36" s="1394"/>
      <c r="G36" s="773"/>
      <c r="H36" s="761"/>
      <c r="I36" s="763"/>
    </row>
    <row r="37" spans="1:58" ht="27" customHeight="1">
      <c r="A37" s="1386"/>
      <c r="B37" s="1391" t="s">
        <v>791</v>
      </c>
      <c r="C37" s="1392"/>
      <c r="D37" s="1393"/>
      <c r="E37" s="1392" t="s">
        <v>790</v>
      </c>
      <c r="F37" s="1394"/>
      <c r="G37" s="773"/>
      <c r="H37" s="761"/>
      <c r="I37" s="763"/>
    </row>
    <row r="38" spans="1:58" ht="27" customHeight="1">
      <c r="A38" s="1386"/>
      <c r="B38" s="1395" t="s">
        <v>733</v>
      </c>
      <c r="C38" s="1396"/>
      <c r="D38" s="1397"/>
      <c r="E38" s="1392" t="s">
        <v>792</v>
      </c>
      <c r="F38" s="1394"/>
      <c r="G38" s="773"/>
      <c r="H38" s="761"/>
    </row>
    <row r="39" spans="1:58" ht="24" customHeight="1">
      <c r="A39" s="1386"/>
      <c r="B39" s="1395" t="s">
        <v>734</v>
      </c>
      <c r="C39" s="1396"/>
      <c r="D39" s="1397"/>
      <c r="E39" s="1407" t="s">
        <v>792</v>
      </c>
      <c r="F39" s="1408"/>
      <c r="G39" s="774"/>
      <c r="H39" s="761"/>
    </row>
    <row r="40" spans="1:58" ht="27" customHeight="1" thickBot="1">
      <c r="A40" s="1424"/>
      <c r="B40" s="1094" t="s">
        <v>770</v>
      </c>
      <c r="C40" s="1101" t="s">
        <v>1065</v>
      </c>
      <c r="D40" s="1102"/>
      <c r="E40" s="1415" t="s">
        <v>1131</v>
      </c>
      <c r="F40" s="1416"/>
      <c r="G40" s="1103"/>
      <c r="H40" s="761"/>
    </row>
    <row r="41" spans="1:58">
      <c r="G41"/>
      <c r="X41" s="776"/>
    </row>
    <row r="42" spans="1:58" s="901" customFormat="1" ht="27" customHeight="1">
      <c r="A42" s="923" t="s">
        <v>1029</v>
      </c>
      <c r="B42" s="1420" t="s">
        <v>1068</v>
      </c>
      <c r="C42" s="1420"/>
      <c r="D42" s="1420"/>
      <c r="E42" s="1420"/>
      <c r="F42" s="1420"/>
      <c r="G42" s="1420"/>
      <c r="H42" s="905"/>
      <c r="I42" s="905"/>
      <c r="J42" s="905"/>
      <c r="K42" s="905"/>
      <c r="L42" s="905"/>
      <c r="M42" s="905"/>
      <c r="N42" s="905"/>
      <c r="O42" s="905"/>
      <c r="P42" s="905"/>
      <c r="Q42" s="905"/>
      <c r="R42" s="905"/>
      <c r="S42" s="905"/>
      <c r="T42" s="905"/>
      <c r="U42" s="905"/>
      <c r="V42" s="905"/>
      <c r="W42" s="905"/>
      <c r="X42" s="905"/>
      <c r="Y42" s="905"/>
      <c r="Z42" s="905"/>
      <c r="AA42" s="905"/>
      <c r="AB42" s="905"/>
      <c r="AC42" s="905"/>
      <c r="AD42" s="905"/>
      <c r="AE42" s="905"/>
      <c r="AF42" s="905"/>
      <c r="AG42" s="905"/>
      <c r="AH42" s="905"/>
      <c r="AI42" s="905"/>
      <c r="AJ42" s="905"/>
      <c r="AK42" s="905"/>
      <c r="AL42" s="905"/>
      <c r="AM42" s="905"/>
      <c r="AN42" s="905"/>
      <c r="AO42" s="905"/>
      <c r="AP42" s="905"/>
      <c r="AQ42" s="905"/>
      <c r="AR42" s="905"/>
      <c r="AS42" s="905"/>
      <c r="AT42" s="905"/>
      <c r="AU42" s="905"/>
      <c r="AV42" s="905"/>
      <c r="AW42" s="905"/>
      <c r="AX42" s="905"/>
      <c r="AY42" s="905"/>
      <c r="AZ42" s="905"/>
      <c r="BA42" s="905"/>
      <c r="BB42" s="905"/>
      <c r="BC42" s="905"/>
      <c r="BD42" s="905"/>
      <c r="BE42" s="905"/>
    </row>
    <row r="43" spans="1:58" s="901" customFormat="1" ht="196.5" customHeight="1">
      <c r="A43" s="923"/>
      <c r="B43" s="1420"/>
      <c r="C43" s="1420"/>
      <c r="D43" s="1420"/>
      <c r="E43" s="1420"/>
      <c r="F43" s="1420"/>
      <c r="G43" s="1420"/>
      <c r="H43" s="905"/>
      <c r="I43" s="905"/>
      <c r="J43" s="905"/>
      <c r="K43" s="905"/>
      <c r="L43" s="905"/>
      <c r="M43" s="905"/>
      <c r="N43" s="905"/>
      <c r="O43" s="905"/>
      <c r="P43" s="905"/>
      <c r="Q43" s="905"/>
      <c r="R43" s="905"/>
      <c r="S43" s="905"/>
      <c r="T43" s="905"/>
      <c r="U43" s="905"/>
      <c r="V43" s="905"/>
      <c r="W43" s="905"/>
      <c r="X43" s="905"/>
      <c r="Y43" s="905"/>
      <c r="Z43" s="905"/>
      <c r="AA43" s="905"/>
      <c r="AB43" s="905"/>
      <c r="AC43" s="905"/>
      <c r="AD43" s="905"/>
      <c r="AE43" s="905"/>
      <c r="AF43" s="905"/>
      <c r="AG43" s="905"/>
      <c r="AH43" s="905"/>
      <c r="AI43" s="905"/>
      <c r="AJ43" s="905"/>
      <c r="AK43" s="905"/>
      <c r="AL43" s="905"/>
      <c r="AM43" s="905"/>
      <c r="AN43" s="905"/>
      <c r="AO43" s="905"/>
      <c r="AP43" s="905"/>
      <c r="AQ43" s="905"/>
      <c r="AR43" s="905"/>
      <c r="AS43" s="905"/>
      <c r="AT43" s="905"/>
      <c r="AU43" s="905"/>
      <c r="AV43" s="905"/>
      <c r="AW43" s="905"/>
      <c r="AX43" s="905"/>
      <c r="AY43" s="905"/>
      <c r="AZ43" s="905"/>
      <c r="BA43" s="905"/>
      <c r="BB43" s="905"/>
      <c r="BC43" s="905"/>
      <c r="BD43" s="905"/>
      <c r="BE43" s="905"/>
    </row>
    <row r="44" spans="1:58" s="901" customFormat="1" ht="26.25" customHeight="1">
      <c r="A44" s="923" t="s">
        <v>1030</v>
      </c>
      <c r="B44" s="1421" t="s">
        <v>1069</v>
      </c>
      <c r="C44" s="1421"/>
      <c r="D44" s="1421"/>
      <c r="E44" s="1421"/>
      <c r="F44" s="1421"/>
      <c r="G44" s="1421"/>
      <c r="H44" s="911"/>
      <c r="I44" s="911"/>
      <c r="J44" s="911"/>
      <c r="K44" s="911"/>
      <c r="L44" s="911"/>
      <c r="M44" s="911"/>
      <c r="N44" s="911"/>
      <c r="O44" s="911"/>
      <c r="P44" s="911"/>
      <c r="Q44" s="911"/>
      <c r="R44" s="911"/>
      <c r="S44" s="911"/>
      <c r="T44" s="911"/>
      <c r="U44" s="911"/>
      <c r="V44" s="911"/>
      <c r="W44" s="911"/>
      <c r="X44" s="911"/>
      <c r="Y44" s="911"/>
      <c r="Z44" s="911"/>
      <c r="AA44" s="911"/>
      <c r="AB44" s="911"/>
      <c r="AC44" s="911"/>
      <c r="AD44" s="911"/>
      <c r="AE44" s="911"/>
      <c r="AF44" s="911"/>
      <c r="AG44" s="911"/>
      <c r="AH44" s="911"/>
      <c r="AI44" s="911"/>
      <c r="AJ44" s="911"/>
      <c r="AK44" s="911"/>
      <c r="AL44" s="911"/>
      <c r="AM44" s="911"/>
      <c r="AN44" s="911"/>
      <c r="AO44" s="911"/>
      <c r="AP44" s="911"/>
      <c r="AQ44" s="911"/>
      <c r="AR44" s="911"/>
      <c r="AS44" s="911"/>
      <c r="AT44" s="911"/>
      <c r="AU44" s="911"/>
      <c r="AV44" s="911"/>
      <c r="AW44" s="911"/>
      <c r="AX44" s="911"/>
      <c r="AY44" s="911"/>
      <c r="AZ44" s="911"/>
      <c r="BA44" s="911"/>
      <c r="BB44" s="911"/>
      <c r="BC44" s="911"/>
      <c r="BD44" s="911"/>
      <c r="BE44" s="911"/>
      <c r="BF44" s="902"/>
    </row>
    <row r="45" spans="1:58" s="901" customFormat="1" ht="26.25" customHeight="1">
      <c r="A45" s="923" t="s">
        <v>1031</v>
      </c>
      <c r="B45" s="1422" t="s">
        <v>1070</v>
      </c>
      <c r="C45" s="1422"/>
      <c r="D45" s="1422"/>
      <c r="E45" s="1422"/>
      <c r="F45" s="1422"/>
      <c r="G45" s="1422"/>
      <c r="H45" s="904"/>
      <c r="I45" s="904"/>
      <c r="J45" s="904"/>
      <c r="K45" s="904"/>
      <c r="L45" s="904"/>
      <c r="M45" s="904"/>
      <c r="N45" s="904"/>
      <c r="O45" s="904"/>
      <c r="P45" s="904"/>
      <c r="Q45" s="904"/>
      <c r="R45" s="904"/>
      <c r="S45" s="904"/>
      <c r="T45" s="904"/>
      <c r="U45" s="904"/>
      <c r="V45" s="904"/>
      <c r="W45" s="904"/>
      <c r="X45" s="904"/>
      <c r="Y45" s="904"/>
      <c r="Z45" s="904"/>
      <c r="AA45" s="904"/>
      <c r="AB45" s="904"/>
      <c r="AC45" s="904"/>
      <c r="AD45" s="904"/>
      <c r="AE45" s="904"/>
      <c r="AF45" s="904"/>
      <c r="AG45" s="904"/>
      <c r="AH45" s="904"/>
      <c r="AI45" s="904"/>
      <c r="AJ45" s="904"/>
      <c r="AK45" s="904"/>
      <c r="AL45" s="904"/>
      <c r="AM45" s="904"/>
      <c r="AN45" s="904"/>
      <c r="AO45" s="904"/>
      <c r="AP45" s="904"/>
      <c r="AQ45" s="904"/>
      <c r="AR45" s="904"/>
      <c r="AS45" s="904"/>
      <c r="AT45" s="904"/>
      <c r="AU45" s="904"/>
      <c r="AV45" s="904"/>
      <c r="AW45" s="904"/>
      <c r="AX45" s="904"/>
      <c r="AY45" s="904"/>
      <c r="AZ45" s="904"/>
      <c r="BA45" s="904"/>
      <c r="BB45" s="904"/>
      <c r="BC45" s="904"/>
      <c r="BD45" s="904"/>
      <c r="BE45" s="904"/>
    </row>
    <row r="46" spans="1:58" s="901" customFormat="1" ht="27.75" customHeight="1">
      <c r="A46" s="923" t="s">
        <v>1032</v>
      </c>
      <c r="B46" s="1423" t="s">
        <v>1071</v>
      </c>
      <c r="C46" s="1423"/>
      <c r="D46" s="1423"/>
      <c r="E46" s="1423"/>
      <c r="F46" s="1423"/>
      <c r="G46" s="1423"/>
      <c r="H46" s="906"/>
      <c r="I46" s="906"/>
      <c r="J46" s="906"/>
      <c r="K46" s="906"/>
      <c r="L46" s="906"/>
      <c r="M46" s="906"/>
      <c r="N46" s="906"/>
      <c r="O46" s="906"/>
      <c r="P46" s="906"/>
      <c r="Q46" s="906"/>
      <c r="R46" s="906"/>
      <c r="S46" s="906"/>
      <c r="T46" s="906"/>
      <c r="U46" s="906"/>
      <c r="V46" s="906"/>
      <c r="W46" s="906"/>
      <c r="X46" s="906"/>
      <c r="Y46" s="906"/>
      <c r="Z46" s="906"/>
      <c r="AA46" s="906"/>
      <c r="AB46" s="906"/>
      <c r="AC46" s="906"/>
      <c r="AD46" s="906"/>
      <c r="AE46" s="906"/>
      <c r="AF46" s="906"/>
      <c r="AG46" s="906"/>
      <c r="AH46" s="906"/>
      <c r="AI46" s="906"/>
      <c r="AJ46" s="906"/>
      <c r="AK46" s="906"/>
      <c r="AL46" s="906"/>
      <c r="AM46" s="906"/>
      <c r="AN46" s="906"/>
      <c r="AO46" s="906"/>
      <c r="AP46" s="906"/>
      <c r="AQ46" s="906"/>
      <c r="AR46" s="906"/>
      <c r="AS46" s="906"/>
      <c r="AT46" s="906"/>
      <c r="AU46" s="906"/>
      <c r="AV46" s="906"/>
      <c r="AW46" s="906"/>
      <c r="AX46" s="906"/>
      <c r="AY46" s="906"/>
      <c r="AZ46" s="906"/>
      <c r="BA46" s="906"/>
      <c r="BB46" s="906"/>
      <c r="BC46" s="906"/>
      <c r="BD46" s="906"/>
      <c r="BE46" s="903"/>
    </row>
    <row r="47" spans="1:58" s="901" customFormat="1" ht="27.75" customHeight="1">
      <c r="A47" s="923" t="s">
        <v>1033</v>
      </c>
      <c r="B47" s="1423" t="s">
        <v>1072</v>
      </c>
      <c r="C47" s="1423"/>
      <c r="D47" s="1423"/>
      <c r="E47" s="1423"/>
      <c r="F47" s="1423"/>
      <c r="G47" s="1423"/>
      <c r="H47" s="903"/>
      <c r="I47" s="903"/>
      <c r="J47" s="903"/>
      <c r="K47" s="903"/>
      <c r="L47" s="903"/>
      <c r="M47" s="903"/>
      <c r="N47" s="903"/>
      <c r="O47" s="903"/>
      <c r="P47" s="903"/>
      <c r="Q47" s="903"/>
      <c r="R47" s="903"/>
      <c r="S47" s="903"/>
      <c r="T47" s="903"/>
      <c r="U47" s="903"/>
      <c r="V47" s="903"/>
      <c r="W47" s="903"/>
      <c r="X47" s="903"/>
      <c r="Y47" s="903"/>
      <c r="Z47" s="903"/>
      <c r="AA47" s="903"/>
      <c r="AB47" s="903"/>
      <c r="AC47" s="903"/>
      <c r="AD47" s="903"/>
      <c r="AE47" s="903"/>
      <c r="AF47" s="903"/>
      <c r="AG47" s="903"/>
      <c r="AH47" s="903"/>
      <c r="AI47" s="903"/>
      <c r="AJ47" s="903"/>
      <c r="AK47" s="903"/>
      <c r="AL47" s="903"/>
      <c r="AM47" s="903"/>
      <c r="AN47" s="903"/>
      <c r="AO47" s="903"/>
      <c r="AP47" s="903"/>
      <c r="AQ47" s="903"/>
      <c r="AR47" s="903"/>
      <c r="AS47" s="903"/>
      <c r="AT47" s="903"/>
      <c r="AU47" s="903"/>
      <c r="AV47" s="903"/>
      <c r="AW47" s="903"/>
      <c r="AX47" s="903"/>
      <c r="AY47" s="903"/>
      <c r="AZ47" s="903"/>
      <c r="BA47" s="903"/>
      <c r="BB47" s="903"/>
      <c r="BC47" s="903"/>
      <c r="BD47" s="903"/>
      <c r="BE47" s="903"/>
    </row>
    <row r="48" spans="1:58" s="901" customFormat="1" ht="69" customHeight="1">
      <c r="A48" s="917" t="s">
        <v>1034</v>
      </c>
      <c r="B48" s="1417" t="s">
        <v>1073</v>
      </c>
      <c r="C48" s="1418"/>
      <c r="D48" s="1418"/>
      <c r="E48" s="1418"/>
      <c r="F48" s="1418"/>
      <c r="G48" s="1418"/>
      <c r="H48" s="912"/>
      <c r="I48" s="912"/>
      <c r="J48" s="912"/>
      <c r="K48" s="912"/>
      <c r="L48" s="912"/>
      <c r="M48" s="912"/>
      <c r="N48" s="912"/>
      <c r="O48" s="912"/>
      <c r="P48" s="912"/>
      <c r="Q48" s="912"/>
      <c r="R48" s="912"/>
      <c r="S48" s="912"/>
      <c r="T48" s="912"/>
      <c r="U48" s="912"/>
      <c r="V48" s="912"/>
      <c r="W48" s="912"/>
      <c r="X48" s="912"/>
      <c r="Y48" s="912"/>
      <c r="Z48" s="912"/>
      <c r="AA48" s="912"/>
      <c r="AB48" s="912"/>
      <c r="AC48" s="912"/>
      <c r="AD48" s="912"/>
      <c r="AE48" s="912"/>
      <c r="AF48" s="912"/>
      <c r="AG48" s="912"/>
      <c r="AH48" s="912"/>
      <c r="AI48" s="912"/>
      <c r="AJ48" s="912"/>
      <c r="AK48" s="912"/>
      <c r="AL48" s="912"/>
      <c r="AM48" s="912"/>
      <c r="AN48" s="912"/>
      <c r="AO48" s="912"/>
      <c r="AP48" s="912"/>
      <c r="AQ48" s="912"/>
      <c r="AR48" s="912"/>
      <c r="AS48" s="912"/>
      <c r="AT48" s="912"/>
      <c r="AU48" s="912"/>
      <c r="AV48" s="912"/>
      <c r="AW48" s="912"/>
      <c r="AX48" s="912"/>
      <c r="AY48" s="912"/>
      <c r="AZ48" s="912"/>
      <c r="BA48" s="912"/>
      <c r="BB48" s="912"/>
      <c r="BC48" s="912"/>
      <c r="BD48" s="912"/>
      <c r="BE48" s="910"/>
    </row>
    <row r="49" spans="1:57" s="901" customFormat="1" ht="34.5" customHeight="1">
      <c r="A49" s="918" t="s">
        <v>1035</v>
      </c>
      <c r="B49" s="1417" t="s">
        <v>1074</v>
      </c>
      <c r="C49" s="1418"/>
      <c r="D49" s="1418"/>
      <c r="E49" s="1418"/>
      <c r="F49" s="1418"/>
      <c r="G49" s="1418"/>
      <c r="H49" s="910"/>
      <c r="I49" s="910"/>
      <c r="J49" s="910"/>
      <c r="K49" s="910"/>
      <c r="L49" s="910"/>
      <c r="M49" s="910"/>
      <c r="N49" s="910"/>
      <c r="O49" s="910"/>
      <c r="P49" s="910"/>
      <c r="Q49" s="910"/>
      <c r="R49" s="910"/>
      <c r="S49" s="910"/>
      <c r="T49" s="910"/>
      <c r="U49" s="910"/>
      <c r="V49" s="910"/>
      <c r="W49" s="910"/>
      <c r="X49" s="910"/>
      <c r="Y49" s="910"/>
      <c r="Z49" s="910"/>
      <c r="AA49" s="910"/>
      <c r="AB49" s="910"/>
      <c r="AC49" s="910"/>
      <c r="AD49" s="910"/>
      <c r="AE49" s="910"/>
      <c r="AF49" s="910"/>
      <c r="AG49" s="910"/>
      <c r="AH49" s="910"/>
      <c r="AI49" s="910"/>
      <c r="AJ49" s="910"/>
      <c r="AK49" s="910"/>
      <c r="AL49" s="910"/>
      <c r="AM49" s="910"/>
      <c r="AN49" s="910"/>
      <c r="AO49" s="910"/>
      <c r="AP49" s="910"/>
      <c r="AQ49" s="910"/>
      <c r="AR49" s="910"/>
      <c r="AS49" s="910"/>
      <c r="AT49" s="910"/>
      <c r="AU49" s="910"/>
      <c r="AV49" s="910"/>
      <c r="AW49" s="910"/>
      <c r="AX49" s="910"/>
      <c r="AY49" s="910"/>
      <c r="AZ49" s="910"/>
      <c r="BA49" s="910"/>
      <c r="BB49" s="910"/>
      <c r="BC49" s="910"/>
      <c r="BD49" s="910"/>
      <c r="BE49" s="910"/>
    </row>
    <row r="50" spans="1:57" s="901" customFormat="1" ht="16.5">
      <c r="A50" s="923" t="s">
        <v>1036</v>
      </c>
      <c r="B50" s="1419" t="s">
        <v>1075</v>
      </c>
      <c r="C50" s="1419"/>
      <c r="D50" s="1419"/>
      <c r="E50" s="1419"/>
      <c r="F50" s="1419"/>
      <c r="G50" s="1419"/>
      <c r="H50" s="908"/>
      <c r="I50" s="908"/>
      <c r="J50" s="908"/>
      <c r="K50" s="908"/>
      <c r="L50" s="908"/>
      <c r="M50" s="908"/>
      <c r="N50" s="908"/>
      <c r="O50" s="908"/>
      <c r="P50" s="908"/>
      <c r="Q50" s="908"/>
      <c r="R50" s="908"/>
      <c r="S50" s="908"/>
      <c r="T50" s="908"/>
      <c r="U50" s="908"/>
      <c r="V50" s="908"/>
      <c r="W50" s="908"/>
      <c r="X50" s="908"/>
      <c r="Y50" s="908"/>
      <c r="Z50" s="908"/>
      <c r="AA50" s="908"/>
      <c r="AB50" s="908"/>
      <c r="AC50" s="908"/>
      <c r="AD50" s="908"/>
      <c r="AE50" s="908"/>
      <c r="AF50" s="908"/>
      <c r="AG50" s="908"/>
      <c r="AH50" s="908"/>
      <c r="AI50" s="908"/>
      <c r="AJ50" s="908"/>
      <c r="AK50" s="908"/>
      <c r="AL50" s="908"/>
      <c r="AM50" s="908"/>
      <c r="AN50" s="908"/>
      <c r="AO50" s="908"/>
      <c r="AP50" s="908"/>
      <c r="AQ50" s="908"/>
      <c r="AR50" s="908"/>
      <c r="AS50" s="908"/>
      <c r="AT50" s="908"/>
      <c r="AU50" s="908"/>
      <c r="AV50" s="908"/>
      <c r="AW50" s="908"/>
      <c r="AX50" s="908"/>
      <c r="AY50" s="908"/>
      <c r="AZ50" s="908"/>
      <c r="BA50" s="908"/>
      <c r="BB50" s="908"/>
      <c r="BC50" s="908"/>
      <c r="BD50" s="908"/>
      <c r="BE50" s="908"/>
    </row>
    <row r="51" spans="1:57" s="901" customFormat="1" ht="36" customHeight="1">
      <c r="A51" s="923" t="s">
        <v>1037</v>
      </c>
      <c r="B51" s="1417" t="s">
        <v>1076</v>
      </c>
      <c r="C51" s="1417"/>
      <c r="D51" s="1417"/>
      <c r="E51" s="1417"/>
      <c r="F51" s="1417"/>
      <c r="G51" s="1417"/>
      <c r="H51" s="909"/>
      <c r="I51" s="909"/>
      <c r="J51" s="909"/>
      <c r="K51" s="909"/>
      <c r="L51" s="909"/>
      <c r="M51" s="909"/>
      <c r="N51" s="909"/>
      <c r="O51" s="909"/>
      <c r="P51" s="909"/>
      <c r="Q51" s="909"/>
      <c r="R51" s="909"/>
      <c r="S51" s="909"/>
      <c r="T51" s="909"/>
      <c r="U51" s="909"/>
      <c r="V51" s="909"/>
      <c r="W51" s="909"/>
      <c r="X51" s="909"/>
      <c r="Y51" s="909"/>
      <c r="Z51" s="909"/>
      <c r="AA51" s="909"/>
      <c r="AB51" s="909"/>
      <c r="AC51" s="909"/>
      <c r="AD51" s="909"/>
      <c r="AE51" s="909"/>
      <c r="AF51" s="909"/>
      <c r="AG51" s="909"/>
      <c r="AH51" s="909"/>
      <c r="AI51" s="909"/>
      <c r="AJ51" s="909"/>
      <c r="AK51" s="909"/>
      <c r="AL51" s="909"/>
      <c r="AM51" s="909"/>
      <c r="AN51" s="909"/>
      <c r="AO51" s="909"/>
      <c r="AP51" s="909"/>
      <c r="AQ51" s="909"/>
      <c r="AR51" s="909"/>
      <c r="AS51" s="909"/>
      <c r="AT51" s="909"/>
      <c r="AU51" s="909"/>
      <c r="AV51" s="909"/>
      <c r="AW51" s="909"/>
      <c r="AX51" s="909"/>
      <c r="AY51" s="909"/>
      <c r="AZ51" s="909"/>
      <c r="BA51" s="909"/>
      <c r="BB51" s="909"/>
      <c r="BC51" s="909"/>
      <c r="BD51" s="909"/>
      <c r="BE51" s="909"/>
    </row>
    <row r="52" spans="1:57" s="901" customFormat="1" ht="27.75" customHeight="1">
      <c r="A52" s="923" t="s">
        <v>1038</v>
      </c>
      <c r="B52" s="1417" t="s">
        <v>1077</v>
      </c>
      <c r="C52" s="1417"/>
      <c r="D52" s="1417"/>
      <c r="E52" s="1417"/>
      <c r="F52" s="1417"/>
      <c r="G52" s="1417"/>
      <c r="H52" s="909"/>
      <c r="I52" s="909"/>
      <c r="J52" s="909"/>
      <c r="K52" s="909"/>
      <c r="L52" s="909"/>
      <c r="M52" s="909"/>
      <c r="N52" s="909"/>
      <c r="O52" s="909"/>
      <c r="P52" s="909"/>
      <c r="Q52" s="909"/>
      <c r="R52" s="909"/>
      <c r="S52" s="909"/>
      <c r="T52" s="909"/>
      <c r="U52" s="909"/>
      <c r="V52" s="909"/>
      <c r="W52" s="909"/>
      <c r="X52" s="909"/>
      <c r="Y52" s="909"/>
      <c r="Z52" s="909"/>
      <c r="AA52" s="909"/>
      <c r="AB52" s="909"/>
      <c r="AC52" s="909"/>
      <c r="AD52" s="909"/>
      <c r="AE52" s="909"/>
      <c r="AF52" s="909"/>
      <c r="AG52" s="909"/>
      <c r="AH52" s="909"/>
      <c r="AI52" s="909"/>
      <c r="AJ52" s="909"/>
      <c r="AK52" s="909"/>
      <c r="AL52" s="909"/>
      <c r="AM52" s="909"/>
      <c r="AN52" s="909"/>
      <c r="AO52" s="909"/>
      <c r="AP52" s="909"/>
      <c r="AQ52" s="909"/>
      <c r="AR52" s="909"/>
      <c r="AS52" s="909"/>
      <c r="AT52" s="909"/>
      <c r="AU52" s="909"/>
      <c r="AV52" s="909"/>
      <c r="AW52" s="909"/>
      <c r="AX52" s="909"/>
      <c r="AY52" s="909"/>
      <c r="AZ52" s="909"/>
      <c r="BA52" s="909"/>
      <c r="BB52" s="909"/>
      <c r="BC52" s="909"/>
      <c r="BD52" s="909"/>
    </row>
    <row r="53" spans="1:57" s="901" customFormat="1" ht="26.25" customHeight="1">
      <c r="A53" s="917" t="s">
        <v>1039</v>
      </c>
      <c r="B53" s="1418" t="s">
        <v>1078</v>
      </c>
      <c r="C53" s="1418"/>
      <c r="D53" s="1418"/>
      <c r="E53" s="1418"/>
      <c r="F53" s="1418"/>
      <c r="G53" s="1418"/>
    </row>
    <row r="54" spans="1:57" s="901" customFormat="1" ht="51.75" customHeight="1">
      <c r="A54" s="917" t="s">
        <v>1040</v>
      </c>
      <c r="B54" s="1417" t="s">
        <v>1079</v>
      </c>
      <c r="C54" s="1418"/>
      <c r="D54" s="1418"/>
      <c r="E54" s="1418"/>
      <c r="F54" s="1418"/>
      <c r="G54" s="1418"/>
    </row>
    <row r="55" spans="1:57" s="901" customFormat="1" ht="35.25" customHeight="1">
      <c r="A55" s="917" t="s">
        <v>1041</v>
      </c>
      <c r="B55" s="1417" t="s">
        <v>1080</v>
      </c>
      <c r="C55" s="1417"/>
      <c r="D55" s="1417"/>
      <c r="E55" s="1417"/>
      <c r="F55" s="1417"/>
      <c r="G55" s="1417"/>
    </row>
    <row r="56" spans="1:57" s="901" customFormat="1" ht="21" customHeight="1">
      <c r="A56" s="917" t="s">
        <v>1042</v>
      </c>
      <c r="B56" s="1417" t="s">
        <v>1081</v>
      </c>
      <c r="C56" s="1417"/>
      <c r="D56" s="1417"/>
      <c r="E56" s="1417"/>
      <c r="F56" s="1417"/>
      <c r="G56" s="1417"/>
      <c r="H56" s="907"/>
      <c r="I56" s="907"/>
      <c r="J56" s="907"/>
      <c r="K56" s="907"/>
      <c r="L56" s="907"/>
      <c r="M56" s="907"/>
      <c r="N56" s="907"/>
      <c r="O56" s="907"/>
      <c r="P56" s="907"/>
      <c r="Q56" s="907"/>
      <c r="R56" s="907"/>
      <c r="S56" s="907"/>
      <c r="T56" s="907"/>
      <c r="U56" s="907"/>
      <c r="V56" s="907"/>
      <c r="W56" s="907"/>
      <c r="X56" s="907"/>
      <c r="Y56" s="907"/>
      <c r="Z56" s="907"/>
      <c r="AA56" s="907"/>
      <c r="AB56" s="907"/>
      <c r="AC56" s="907"/>
      <c r="AD56" s="907"/>
      <c r="AE56" s="907"/>
      <c r="AF56" s="907"/>
      <c r="AG56" s="907"/>
      <c r="AH56" s="907"/>
      <c r="AI56" s="907"/>
      <c r="AJ56" s="907"/>
      <c r="AK56" s="907"/>
      <c r="AL56" s="907"/>
      <c r="AM56" s="907"/>
      <c r="AN56" s="907"/>
      <c r="AO56" s="907"/>
      <c r="AP56" s="907"/>
      <c r="AQ56" s="907"/>
      <c r="AR56" s="907"/>
      <c r="AS56" s="907"/>
      <c r="AT56" s="907"/>
      <c r="AU56" s="907"/>
      <c r="AV56" s="907"/>
      <c r="AW56" s="907"/>
      <c r="AX56" s="907"/>
      <c r="AY56" s="907"/>
      <c r="AZ56" s="907"/>
      <c r="BA56" s="907"/>
      <c r="BB56" s="907"/>
      <c r="BC56" s="907"/>
      <c r="BD56" s="907"/>
      <c r="BE56" s="907"/>
    </row>
    <row r="57" spans="1:57" s="901" customFormat="1" ht="44.25" customHeight="1">
      <c r="A57" s="917" t="s">
        <v>1043</v>
      </c>
      <c r="B57" s="1417" t="s">
        <v>1082</v>
      </c>
      <c r="C57" s="1417"/>
      <c r="D57" s="1417"/>
      <c r="E57" s="1417"/>
      <c r="F57" s="1417"/>
      <c r="G57" s="1417"/>
      <c r="H57" s="908"/>
      <c r="I57" s="908"/>
      <c r="J57" s="908"/>
      <c r="K57" s="908"/>
      <c r="L57" s="908"/>
      <c r="M57" s="908"/>
      <c r="N57" s="908"/>
      <c r="O57" s="908"/>
      <c r="P57" s="908"/>
      <c r="Q57" s="908"/>
      <c r="R57" s="908"/>
      <c r="S57" s="908"/>
      <c r="T57" s="908"/>
      <c r="U57" s="908"/>
      <c r="V57" s="908"/>
      <c r="W57" s="908"/>
      <c r="X57" s="908"/>
      <c r="Y57" s="908"/>
      <c r="Z57" s="908"/>
      <c r="AA57" s="908"/>
      <c r="AB57" s="908"/>
      <c r="AC57" s="908"/>
      <c r="AD57" s="908"/>
      <c r="AE57" s="908"/>
      <c r="AF57" s="908"/>
      <c r="AG57" s="908"/>
      <c r="AH57" s="908"/>
      <c r="AI57" s="908"/>
      <c r="AJ57" s="908"/>
      <c r="AK57" s="908"/>
      <c r="AL57" s="908"/>
      <c r="AM57" s="908"/>
      <c r="AN57" s="908"/>
      <c r="AO57" s="908"/>
      <c r="AP57" s="908"/>
      <c r="AQ57" s="908"/>
      <c r="AR57" s="908"/>
      <c r="AS57" s="908"/>
      <c r="AT57" s="908"/>
      <c r="AU57" s="908"/>
      <c r="AV57" s="908"/>
      <c r="AW57" s="908"/>
      <c r="AX57" s="908"/>
      <c r="AY57" s="908"/>
      <c r="AZ57" s="908"/>
      <c r="BA57" s="908"/>
      <c r="BB57" s="908"/>
      <c r="BC57" s="908"/>
      <c r="BD57" s="908"/>
      <c r="BE57" s="908"/>
    </row>
    <row r="58" spans="1:57" s="901" customFormat="1" ht="26.25" customHeight="1">
      <c r="A58" s="917" t="s">
        <v>1044</v>
      </c>
      <c r="B58" s="1418" t="s">
        <v>1083</v>
      </c>
      <c r="C58" s="1418"/>
      <c r="D58" s="1418"/>
      <c r="E58" s="1418"/>
      <c r="F58" s="1418"/>
      <c r="G58" s="1418"/>
    </row>
    <row r="59" spans="1:57" s="901" customFormat="1" ht="35.25" customHeight="1">
      <c r="A59" s="917" t="s">
        <v>1132</v>
      </c>
      <c r="B59" s="1417" t="s">
        <v>1133</v>
      </c>
      <c r="C59" s="1417"/>
      <c r="D59" s="1417"/>
      <c r="E59" s="1417"/>
      <c r="F59" s="1417"/>
      <c r="G59" s="1417"/>
      <c r="H59" s="908"/>
      <c r="I59" s="908"/>
      <c r="J59" s="908"/>
      <c r="K59" s="908"/>
      <c r="L59" s="908"/>
      <c r="M59" s="908"/>
      <c r="N59" s="908"/>
      <c r="O59" s="908"/>
      <c r="P59" s="908"/>
      <c r="Q59" s="908"/>
      <c r="R59" s="908"/>
      <c r="S59" s="908"/>
      <c r="T59" s="908"/>
      <c r="U59" s="908"/>
      <c r="V59" s="908"/>
      <c r="W59" s="908"/>
      <c r="X59" s="908"/>
      <c r="Y59" s="908"/>
      <c r="Z59" s="908"/>
      <c r="AA59" s="908"/>
      <c r="AB59" s="908"/>
      <c r="AC59" s="908"/>
      <c r="AD59" s="908"/>
      <c r="AE59" s="908"/>
      <c r="AF59" s="908"/>
      <c r="AG59" s="908"/>
      <c r="AH59" s="908"/>
      <c r="AI59" s="908"/>
      <c r="AJ59" s="908"/>
      <c r="AK59" s="908"/>
      <c r="AL59" s="908"/>
      <c r="AM59" s="908"/>
      <c r="AN59" s="908"/>
      <c r="AO59" s="908"/>
      <c r="AP59" s="908"/>
      <c r="AQ59" s="908"/>
      <c r="AR59" s="908"/>
      <c r="AS59" s="908"/>
      <c r="AT59" s="908"/>
      <c r="AU59" s="908"/>
      <c r="AV59" s="908"/>
      <c r="AW59" s="908"/>
      <c r="AX59" s="908"/>
      <c r="AY59" s="908"/>
      <c r="AZ59" s="908"/>
      <c r="BA59" s="908"/>
      <c r="BB59" s="908"/>
      <c r="BC59" s="908"/>
      <c r="BD59" s="908"/>
      <c r="BE59" s="908"/>
    </row>
    <row r="60" spans="1:57" ht="16.5" customHeight="1">
      <c r="A60" s="569" t="s">
        <v>1062</v>
      </c>
      <c r="B60" s="737"/>
      <c r="C60" s="737"/>
      <c r="D60" s="737"/>
      <c r="E60" s="737"/>
      <c r="F60" s="737"/>
      <c r="G60" s="737"/>
      <c r="H60" s="737"/>
      <c r="I60" s="737"/>
      <c r="J60" s="737"/>
      <c r="K60" s="737"/>
      <c r="L60" s="737"/>
      <c r="M60" s="737"/>
      <c r="N60" s="737"/>
      <c r="O60" s="737"/>
      <c r="P60" s="737"/>
      <c r="Q60" s="737"/>
      <c r="R60" s="737"/>
      <c r="S60" s="737"/>
      <c r="T60" s="737"/>
      <c r="U60" s="737"/>
      <c r="V60" s="737"/>
      <c r="W60" s="916"/>
    </row>
    <row r="61" spans="1:57" ht="16.5" customHeight="1">
      <c r="A61" s="569" t="s">
        <v>1063</v>
      </c>
      <c r="B61" s="737"/>
      <c r="C61" s="737"/>
      <c r="D61" s="737"/>
      <c r="E61" s="737"/>
      <c r="F61" s="737"/>
      <c r="G61" s="737"/>
      <c r="H61" s="737"/>
      <c r="I61" s="737"/>
      <c r="J61" s="737"/>
      <c r="K61" s="737"/>
      <c r="L61" s="737"/>
      <c r="M61" s="737"/>
      <c r="N61" s="737"/>
      <c r="O61" s="737"/>
      <c r="P61" s="737"/>
      <c r="Q61" s="737"/>
      <c r="R61" s="737"/>
      <c r="S61" s="737"/>
      <c r="T61" s="737"/>
      <c r="U61" s="737"/>
      <c r="V61" s="737"/>
      <c r="W61" s="916"/>
    </row>
    <row r="62" spans="1:57" ht="16.5" customHeight="1">
      <c r="A62" s="569" t="s">
        <v>1064</v>
      </c>
      <c r="B62" s="737"/>
      <c r="C62" s="737"/>
      <c r="D62" s="737"/>
      <c r="E62" s="737"/>
      <c r="F62" s="737"/>
      <c r="G62" s="737"/>
      <c r="H62" s="737"/>
      <c r="I62" s="737"/>
      <c r="J62" s="737"/>
      <c r="K62" s="737"/>
      <c r="L62" s="737"/>
      <c r="M62" s="737"/>
      <c r="N62" s="737"/>
      <c r="O62" s="737"/>
      <c r="P62" s="737"/>
      <c r="Q62" s="737"/>
      <c r="R62" s="737"/>
      <c r="S62" s="737"/>
      <c r="T62" s="737"/>
      <c r="U62" s="737"/>
      <c r="V62" s="737"/>
      <c r="W62" s="916"/>
    </row>
    <row r="64" spans="1:57" ht="65.25" customHeight="1">
      <c r="A64" s="569"/>
      <c r="B64" s="569"/>
      <c r="C64" s="569"/>
      <c r="D64" s="569"/>
      <c r="E64" s="569"/>
      <c r="F64" s="569"/>
      <c r="G64" s="64"/>
    </row>
  </sheetData>
  <mergeCells count="90">
    <mergeCell ref="B59:G59"/>
    <mergeCell ref="B55:G55"/>
    <mergeCell ref="B56:G56"/>
    <mergeCell ref="B57:G57"/>
    <mergeCell ref="B58:G58"/>
    <mergeCell ref="A32:A40"/>
    <mergeCell ref="B32:D32"/>
    <mergeCell ref="E32:F32"/>
    <mergeCell ref="B33:D33"/>
    <mergeCell ref="E33:F33"/>
    <mergeCell ref="B34:D34"/>
    <mergeCell ref="E34:F34"/>
    <mergeCell ref="B35:D35"/>
    <mergeCell ref="E35:F35"/>
    <mergeCell ref="B36:D36"/>
    <mergeCell ref="E36:F36"/>
    <mergeCell ref="B37:D37"/>
    <mergeCell ref="E37:F37"/>
    <mergeCell ref="B38:D38"/>
    <mergeCell ref="B39:D39"/>
    <mergeCell ref="E39:F39"/>
    <mergeCell ref="E38:F38"/>
    <mergeCell ref="E40:F40"/>
    <mergeCell ref="B54:G54"/>
    <mergeCell ref="B53:G53"/>
    <mergeCell ref="B48:G48"/>
    <mergeCell ref="B49:G49"/>
    <mergeCell ref="B50:G50"/>
    <mergeCell ref="B51:G51"/>
    <mergeCell ref="B52:G52"/>
    <mergeCell ref="B42:G43"/>
    <mergeCell ref="B44:G44"/>
    <mergeCell ref="B45:G45"/>
    <mergeCell ref="B46:G46"/>
    <mergeCell ref="B47:G47"/>
    <mergeCell ref="A24:A31"/>
    <mergeCell ref="B24:D24"/>
    <mergeCell ref="E24:F24"/>
    <mergeCell ref="B25:D25"/>
    <mergeCell ref="E25:F25"/>
    <mergeCell ref="B26:D26"/>
    <mergeCell ref="E26:F26"/>
    <mergeCell ref="E29:F29"/>
    <mergeCell ref="B29:D29"/>
    <mergeCell ref="E31:F31"/>
    <mergeCell ref="B30:D30"/>
    <mergeCell ref="E30:F30"/>
    <mergeCell ref="B27:D27"/>
    <mergeCell ref="E27:F27"/>
    <mergeCell ref="A16:A23"/>
    <mergeCell ref="B16:D16"/>
    <mergeCell ref="E16:F16"/>
    <mergeCell ref="E18:F18"/>
    <mergeCell ref="B19:D19"/>
    <mergeCell ref="E23:F23"/>
    <mergeCell ref="E20:F20"/>
    <mergeCell ref="B17:D17"/>
    <mergeCell ref="E17:F17"/>
    <mergeCell ref="B18:D18"/>
    <mergeCell ref="E19:F19"/>
    <mergeCell ref="B20:D20"/>
    <mergeCell ref="E14:F14"/>
    <mergeCell ref="E15:F15"/>
    <mergeCell ref="B28:D28"/>
    <mergeCell ref="E28:F28"/>
    <mergeCell ref="B21:D21"/>
    <mergeCell ref="E21:F21"/>
    <mergeCell ref="B22:D22"/>
    <mergeCell ref="E22:F22"/>
    <mergeCell ref="A1:C1"/>
    <mergeCell ref="A2:G2"/>
    <mergeCell ref="A4:B4"/>
    <mergeCell ref="E4:G4"/>
    <mergeCell ref="C6:F6"/>
    <mergeCell ref="A7:A15"/>
    <mergeCell ref="B7:D7"/>
    <mergeCell ref="E7:F7"/>
    <mergeCell ref="B8:D8"/>
    <mergeCell ref="E8:F8"/>
    <mergeCell ref="B9:D9"/>
    <mergeCell ref="E9:F9"/>
    <mergeCell ref="B10:D10"/>
    <mergeCell ref="E10:F10"/>
    <mergeCell ref="B11:D11"/>
    <mergeCell ref="E11:F11"/>
    <mergeCell ref="B12:D12"/>
    <mergeCell ref="E13:F13"/>
    <mergeCell ref="B14:D14"/>
    <mergeCell ref="E12:F12"/>
    <mergeCell ref="B13:D13"/>
  </mergeCells>
  <phoneticPr fontId="4"/>
  <dataValidations count="1">
    <dataValidation type="list" allowBlank="1" showInputMessage="1" showErrorMessage="1" sqref="C4" xr:uid="{00000000-0002-0000-0300-000000000000}">
      <formula1>$J$7:$J$14</formula1>
    </dataValidation>
  </dataValidations>
  <pageMargins left="0.59055118110236227" right="0.35433070866141736" top="0.27559055118110237" bottom="0.43307086614173229" header="0.31496062992125984" footer="0.62992125984251968"/>
  <pageSetup paperSize="9" scale="47" orientation="portrait" r:id="rId1"/>
  <rowBreaks count="1" manualBreakCount="1">
    <brk id="40"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F207"/>
  <sheetViews>
    <sheetView showGridLines="0" view="pageBreakPreview" topLeftCell="A189" zoomScale="85" zoomScaleNormal="50" zoomScaleSheetLayoutView="85" workbookViewId="0">
      <selection activeCell="B204" sqref="B204:X204"/>
    </sheetView>
  </sheetViews>
  <sheetFormatPr defaultColWidth="8.90625" defaultRowHeight="13"/>
  <cols>
    <col min="1" max="1" width="17.90625" customWidth="1"/>
    <col min="2" max="2" width="12.08984375" customWidth="1"/>
    <col min="3" max="8" width="4.08984375" customWidth="1"/>
    <col min="9" max="19" width="4.453125" customWidth="1"/>
    <col min="20" max="20" width="56.453125" customWidth="1"/>
    <col min="21" max="21" width="45.6328125" customWidth="1"/>
    <col min="22" max="23" width="11.90625" customWidth="1"/>
    <col min="24" max="24" width="15.453125" style="776" customWidth="1"/>
    <col min="26" max="26" width="21.90625" bestFit="1" customWidth="1"/>
  </cols>
  <sheetData>
    <row r="1" spans="1:26" ht="56.75" customHeight="1">
      <c r="A1" s="1398" t="s">
        <v>961</v>
      </c>
      <c r="B1" s="1398"/>
      <c r="C1" s="1398"/>
      <c r="D1" s="1398"/>
      <c r="E1" s="1398"/>
      <c r="F1" s="1398"/>
      <c r="G1" s="1398"/>
    </row>
    <row r="2" spans="1:26" ht="44.75" customHeight="1">
      <c r="A2" s="1399" t="s">
        <v>353</v>
      </c>
      <c r="B2" s="1399"/>
      <c r="C2" s="1399"/>
      <c r="D2" s="1399"/>
      <c r="E2" s="1399"/>
      <c r="F2" s="1399"/>
      <c r="G2" s="1399"/>
      <c r="H2" s="1399"/>
      <c r="I2" s="1399"/>
      <c r="J2" s="1399"/>
      <c r="K2" s="1399"/>
      <c r="L2" s="1399"/>
      <c r="M2" s="1399"/>
      <c r="N2" s="1399"/>
      <c r="O2" s="1399"/>
      <c r="P2" s="1399"/>
      <c r="Q2" s="1399"/>
      <c r="R2" s="1399"/>
      <c r="S2" s="1399"/>
      <c r="T2" s="1399"/>
      <c r="U2" s="1399"/>
      <c r="V2" s="1399"/>
      <c r="W2" s="1399"/>
      <c r="X2" s="1399"/>
    </row>
    <row r="3" spans="1:26" ht="26" customHeight="1" thickBot="1">
      <c r="A3" s="765"/>
    </row>
    <row r="4" spans="1:26" ht="48.65" customHeight="1" thickBot="1">
      <c r="A4" s="1428" t="s">
        <v>354</v>
      </c>
      <c r="B4" s="1429"/>
      <c r="C4" s="1430" t="s">
        <v>276</v>
      </c>
      <c r="D4" s="1431"/>
      <c r="E4" s="1431"/>
      <c r="F4" s="1431"/>
      <c r="G4" s="1431"/>
      <c r="H4" s="1431"/>
      <c r="I4" s="1431"/>
      <c r="J4" s="1431"/>
      <c r="K4" s="1431"/>
      <c r="L4" s="1428" t="s">
        <v>466</v>
      </c>
      <c r="M4" s="1429"/>
      <c r="N4" s="1429"/>
      <c r="O4" s="1429"/>
      <c r="P4" s="1429"/>
      <c r="Q4" s="1432"/>
      <c r="R4" s="1433"/>
      <c r="S4" s="1433"/>
      <c r="T4" s="1433"/>
      <c r="U4" s="1433"/>
      <c r="V4" s="1433"/>
      <c r="W4" s="1433"/>
      <c r="X4" s="1434"/>
    </row>
    <row r="5" spans="1:26" ht="26" customHeight="1" thickBot="1"/>
    <row r="6" spans="1:26" s="17" customFormat="1" ht="45" customHeight="1" thickBot="1">
      <c r="A6" s="777" t="s">
        <v>355</v>
      </c>
      <c r="B6" s="778" t="s">
        <v>797</v>
      </c>
      <c r="C6" s="1435" t="s">
        <v>798</v>
      </c>
      <c r="D6" s="1436"/>
      <c r="E6" s="1436"/>
      <c r="F6" s="1436"/>
      <c r="G6" s="1436"/>
      <c r="H6" s="1437"/>
      <c r="I6" s="1438" t="s">
        <v>799</v>
      </c>
      <c r="J6" s="1439"/>
      <c r="K6" s="1439"/>
      <c r="L6" s="1439"/>
      <c r="M6" s="1439"/>
      <c r="N6" s="1440"/>
      <c r="O6" s="1438" t="s">
        <v>800</v>
      </c>
      <c r="P6" s="1439"/>
      <c r="Q6" s="1439"/>
      <c r="R6" s="1439"/>
      <c r="S6" s="1440"/>
      <c r="T6" s="1441" t="s">
        <v>801</v>
      </c>
      <c r="U6" s="1442"/>
      <c r="V6" s="1442"/>
      <c r="W6" s="1443"/>
      <c r="X6" s="779" t="s">
        <v>357</v>
      </c>
    </row>
    <row r="7" spans="1:26" ht="42" customHeight="1">
      <c r="A7" s="1450" t="s">
        <v>802</v>
      </c>
      <c r="B7" s="1452" t="s">
        <v>803</v>
      </c>
      <c r="C7" s="1454" t="s">
        <v>804</v>
      </c>
      <c r="D7" s="1455"/>
      <c r="E7" s="1455"/>
      <c r="F7" s="1455"/>
      <c r="G7" s="1455"/>
      <c r="H7" s="1456"/>
      <c r="I7" s="1454" t="s">
        <v>805</v>
      </c>
      <c r="J7" s="1455"/>
      <c r="K7" s="1455"/>
      <c r="L7" s="1455"/>
      <c r="M7" s="1455"/>
      <c r="N7" s="1456"/>
      <c r="O7" s="1454" t="s">
        <v>806</v>
      </c>
      <c r="P7" s="1455"/>
      <c r="Q7" s="1455"/>
      <c r="R7" s="1455"/>
      <c r="S7" s="1456"/>
      <c r="T7" s="780" t="s">
        <v>520</v>
      </c>
      <c r="U7" s="1463" t="s">
        <v>807</v>
      </c>
      <c r="V7" s="1464"/>
      <c r="W7" s="1465"/>
      <c r="X7" s="781"/>
      <c r="Z7" s="763" t="s">
        <v>276</v>
      </c>
    </row>
    <row r="8" spans="1:26" ht="42" customHeight="1">
      <c r="A8" s="1451"/>
      <c r="B8" s="1453"/>
      <c r="C8" s="1457"/>
      <c r="D8" s="1458"/>
      <c r="E8" s="1458"/>
      <c r="F8" s="1458"/>
      <c r="G8" s="1458"/>
      <c r="H8" s="1459"/>
      <c r="I8" s="1457"/>
      <c r="J8" s="1458"/>
      <c r="K8" s="1458"/>
      <c r="L8" s="1458"/>
      <c r="M8" s="1458"/>
      <c r="N8" s="1459"/>
      <c r="O8" s="1457"/>
      <c r="P8" s="1458"/>
      <c r="Q8" s="1458"/>
      <c r="R8" s="1458"/>
      <c r="S8" s="1459"/>
      <c r="T8" s="782" t="s">
        <v>808</v>
      </c>
      <c r="U8" s="1444" t="s">
        <v>809</v>
      </c>
      <c r="V8" s="1445"/>
      <c r="W8" s="1446"/>
      <c r="X8" s="783"/>
      <c r="Z8" s="763" t="s">
        <v>282</v>
      </c>
    </row>
    <row r="9" spans="1:26" ht="42" customHeight="1">
      <c r="A9" s="1451"/>
      <c r="B9" s="1453"/>
      <c r="C9" s="1457"/>
      <c r="D9" s="1458"/>
      <c r="E9" s="1458"/>
      <c r="F9" s="1458"/>
      <c r="G9" s="1458"/>
      <c r="H9" s="1459"/>
      <c r="I9" s="1457"/>
      <c r="J9" s="1458"/>
      <c r="K9" s="1458"/>
      <c r="L9" s="1458"/>
      <c r="M9" s="1458"/>
      <c r="N9" s="1459"/>
      <c r="O9" s="1457"/>
      <c r="P9" s="1458"/>
      <c r="Q9" s="1458"/>
      <c r="R9" s="1458"/>
      <c r="S9" s="1459"/>
      <c r="T9" s="784" t="s">
        <v>810</v>
      </c>
      <c r="U9" s="1444" t="s">
        <v>809</v>
      </c>
      <c r="V9" s="1445"/>
      <c r="W9" s="1446"/>
      <c r="X9" s="783"/>
      <c r="Z9" s="763" t="s">
        <v>283</v>
      </c>
    </row>
    <row r="10" spans="1:26" ht="42" customHeight="1">
      <c r="A10" s="1451"/>
      <c r="B10" s="1453"/>
      <c r="C10" s="1457"/>
      <c r="D10" s="1458"/>
      <c r="E10" s="1458"/>
      <c r="F10" s="1458"/>
      <c r="G10" s="1458"/>
      <c r="H10" s="1459"/>
      <c r="I10" s="1457"/>
      <c r="J10" s="1458"/>
      <c r="K10" s="1458"/>
      <c r="L10" s="1458"/>
      <c r="M10" s="1458"/>
      <c r="N10" s="1459"/>
      <c r="O10" s="1457"/>
      <c r="P10" s="1458"/>
      <c r="Q10" s="1458"/>
      <c r="R10" s="1458"/>
      <c r="S10" s="1459"/>
      <c r="T10" s="784" t="s">
        <v>811</v>
      </c>
      <c r="U10" s="1444" t="s">
        <v>809</v>
      </c>
      <c r="V10" s="1445"/>
      <c r="W10" s="1446"/>
      <c r="X10" s="783"/>
      <c r="Z10" s="763" t="s">
        <v>284</v>
      </c>
    </row>
    <row r="11" spans="1:26" ht="42" customHeight="1">
      <c r="A11" s="1451"/>
      <c r="B11" s="1453"/>
      <c r="C11" s="1457"/>
      <c r="D11" s="1458"/>
      <c r="E11" s="1458"/>
      <c r="F11" s="1458"/>
      <c r="G11" s="1458"/>
      <c r="H11" s="1459"/>
      <c r="I11" s="1457"/>
      <c r="J11" s="1458"/>
      <c r="K11" s="1458"/>
      <c r="L11" s="1458"/>
      <c r="M11" s="1458"/>
      <c r="N11" s="1459"/>
      <c r="O11" s="1457"/>
      <c r="P11" s="1458"/>
      <c r="Q11" s="1458"/>
      <c r="R11" s="1458"/>
      <c r="S11" s="1459"/>
      <c r="T11" s="782" t="s">
        <v>1085</v>
      </c>
      <c r="U11" s="1444" t="s">
        <v>812</v>
      </c>
      <c r="V11" s="1445"/>
      <c r="W11" s="1446"/>
      <c r="X11" s="783"/>
      <c r="Z11" s="763" t="s">
        <v>285</v>
      </c>
    </row>
    <row r="12" spans="1:26" ht="42" customHeight="1">
      <c r="A12" s="1451"/>
      <c r="B12" s="1453"/>
      <c r="C12" s="1457"/>
      <c r="D12" s="1458"/>
      <c r="E12" s="1458"/>
      <c r="F12" s="1458"/>
      <c r="G12" s="1458"/>
      <c r="H12" s="1459"/>
      <c r="I12" s="1457"/>
      <c r="J12" s="1458"/>
      <c r="K12" s="1458"/>
      <c r="L12" s="1458"/>
      <c r="M12" s="1458"/>
      <c r="N12" s="1459"/>
      <c r="O12" s="1457"/>
      <c r="P12" s="1458"/>
      <c r="Q12" s="1458"/>
      <c r="R12" s="1458"/>
      <c r="S12" s="1459"/>
      <c r="T12" s="785" t="s">
        <v>485</v>
      </c>
      <c r="U12" s="1444" t="s">
        <v>809</v>
      </c>
      <c r="V12" s="1445"/>
      <c r="W12" s="1446"/>
      <c r="X12" s="783"/>
      <c r="Z12" s="763" t="s">
        <v>286</v>
      </c>
    </row>
    <row r="13" spans="1:26" ht="42" customHeight="1">
      <c r="A13" s="1451"/>
      <c r="B13" s="1453"/>
      <c r="C13" s="1457"/>
      <c r="D13" s="1458"/>
      <c r="E13" s="1458"/>
      <c r="F13" s="1458"/>
      <c r="G13" s="1458"/>
      <c r="H13" s="1459"/>
      <c r="I13" s="1457"/>
      <c r="J13" s="1458"/>
      <c r="K13" s="1458"/>
      <c r="L13" s="1458"/>
      <c r="M13" s="1458"/>
      <c r="N13" s="1459"/>
      <c r="O13" s="1457"/>
      <c r="P13" s="1458"/>
      <c r="Q13" s="1458"/>
      <c r="R13" s="1458"/>
      <c r="S13" s="1459"/>
      <c r="T13" s="782" t="s">
        <v>813</v>
      </c>
      <c r="U13" s="1444" t="s">
        <v>814</v>
      </c>
      <c r="V13" s="1445"/>
      <c r="W13" s="1446"/>
      <c r="X13" s="783"/>
      <c r="Z13" s="763" t="s">
        <v>524</v>
      </c>
    </row>
    <row r="14" spans="1:26" ht="42" customHeight="1">
      <c r="A14" s="1451"/>
      <c r="B14" s="1453"/>
      <c r="C14" s="1457"/>
      <c r="D14" s="1458"/>
      <c r="E14" s="1458"/>
      <c r="F14" s="1458"/>
      <c r="G14" s="1458"/>
      <c r="H14" s="1459"/>
      <c r="I14" s="1457"/>
      <c r="J14" s="1458"/>
      <c r="K14" s="1458"/>
      <c r="L14" s="1458"/>
      <c r="M14" s="1458"/>
      <c r="N14" s="1459"/>
      <c r="O14" s="1457"/>
      <c r="P14" s="1458"/>
      <c r="Q14" s="1458"/>
      <c r="R14" s="1458"/>
      <c r="S14" s="1459"/>
      <c r="T14" s="785" t="s">
        <v>1108</v>
      </c>
      <c r="U14" s="1444" t="s">
        <v>809</v>
      </c>
      <c r="V14" s="1445"/>
      <c r="W14" s="1446"/>
      <c r="X14" s="783"/>
      <c r="Z14" s="763" t="s">
        <v>287</v>
      </c>
    </row>
    <row r="15" spans="1:26" ht="42" customHeight="1">
      <c r="A15" s="1451"/>
      <c r="B15" s="1453"/>
      <c r="C15" s="1457"/>
      <c r="D15" s="1458"/>
      <c r="E15" s="1458"/>
      <c r="F15" s="1458"/>
      <c r="G15" s="1458"/>
      <c r="H15" s="1459"/>
      <c r="I15" s="1457"/>
      <c r="J15" s="1458"/>
      <c r="K15" s="1458"/>
      <c r="L15" s="1458"/>
      <c r="M15" s="1458"/>
      <c r="N15" s="1459"/>
      <c r="O15" s="1457"/>
      <c r="P15" s="1458"/>
      <c r="Q15" s="1458"/>
      <c r="R15" s="1458"/>
      <c r="S15" s="1459"/>
      <c r="T15" s="785" t="s">
        <v>815</v>
      </c>
      <c r="U15" s="1444" t="s">
        <v>816</v>
      </c>
      <c r="V15" s="1445"/>
      <c r="W15" s="1446"/>
      <c r="X15" s="783"/>
    </row>
    <row r="16" spans="1:26" ht="42" customHeight="1">
      <c r="A16" s="1451"/>
      <c r="B16" s="1453"/>
      <c r="C16" s="1457"/>
      <c r="D16" s="1458"/>
      <c r="E16" s="1458"/>
      <c r="F16" s="1458"/>
      <c r="G16" s="1458"/>
      <c r="H16" s="1459"/>
      <c r="I16" s="1457"/>
      <c r="J16" s="1458"/>
      <c r="K16" s="1458"/>
      <c r="L16" s="1458"/>
      <c r="M16" s="1458"/>
      <c r="N16" s="1459"/>
      <c r="O16" s="1457"/>
      <c r="P16" s="1458"/>
      <c r="Q16" s="1458"/>
      <c r="R16" s="1458"/>
      <c r="S16" s="1459"/>
      <c r="T16" s="785" t="s">
        <v>789</v>
      </c>
      <c r="U16" s="1444" t="s">
        <v>809</v>
      </c>
      <c r="V16" s="1445"/>
      <c r="W16" s="1446"/>
      <c r="X16" s="783"/>
    </row>
    <row r="17" spans="1:24" ht="42" customHeight="1">
      <c r="A17" s="1451"/>
      <c r="B17" s="1453"/>
      <c r="C17" s="1457"/>
      <c r="D17" s="1458"/>
      <c r="E17" s="1458"/>
      <c r="F17" s="1458"/>
      <c r="G17" s="1458"/>
      <c r="H17" s="1459"/>
      <c r="I17" s="1457"/>
      <c r="J17" s="1458"/>
      <c r="K17" s="1458"/>
      <c r="L17" s="1458"/>
      <c r="M17" s="1458"/>
      <c r="N17" s="1459"/>
      <c r="O17" s="1457"/>
      <c r="P17" s="1458"/>
      <c r="Q17" s="1458"/>
      <c r="R17" s="1458"/>
      <c r="S17" s="1459"/>
      <c r="T17" s="782" t="s">
        <v>817</v>
      </c>
      <c r="U17" s="1444" t="s">
        <v>809</v>
      </c>
      <c r="V17" s="1445"/>
      <c r="W17" s="1446"/>
      <c r="X17" s="783"/>
    </row>
    <row r="18" spans="1:24" ht="42" customHeight="1">
      <c r="A18" s="1451"/>
      <c r="B18" s="1453"/>
      <c r="C18" s="1457"/>
      <c r="D18" s="1458"/>
      <c r="E18" s="1458"/>
      <c r="F18" s="1458"/>
      <c r="G18" s="1458"/>
      <c r="H18" s="1459"/>
      <c r="I18" s="1457"/>
      <c r="J18" s="1458"/>
      <c r="K18" s="1458"/>
      <c r="L18" s="1458"/>
      <c r="M18" s="1458"/>
      <c r="N18" s="1459"/>
      <c r="O18" s="1457"/>
      <c r="P18" s="1458"/>
      <c r="Q18" s="1458"/>
      <c r="R18" s="1458"/>
      <c r="S18" s="1459"/>
      <c r="T18" s="782" t="s">
        <v>791</v>
      </c>
      <c r="U18" s="1444" t="s">
        <v>809</v>
      </c>
      <c r="V18" s="1445"/>
      <c r="W18" s="1446"/>
      <c r="X18" s="783"/>
    </row>
    <row r="19" spans="1:24" ht="42" customHeight="1">
      <c r="A19" s="1451"/>
      <c r="B19" s="1453"/>
      <c r="C19" s="1457"/>
      <c r="D19" s="1458"/>
      <c r="E19" s="1458"/>
      <c r="F19" s="1458"/>
      <c r="G19" s="1458"/>
      <c r="H19" s="1459"/>
      <c r="I19" s="1457"/>
      <c r="J19" s="1458"/>
      <c r="K19" s="1458"/>
      <c r="L19" s="1458"/>
      <c r="M19" s="1458"/>
      <c r="N19" s="1459"/>
      <c r="O19" s="1457"/>
      <c r="P19" s="1458"/>
      <c r="Q19" s="1458"/>
      <c r="R19" s="1458"/>
      <c r="S19" s="1459"/>
      <c r="T19" s="784" t="s">
        <v>818</v>
      </c>
      <c r="U19" s="1444" t="s">
        <v>809</v>
      </c>
      <c r="V19" s="1445"/>
      <c r="W19" s="1446"/>
      <c r="X19" s="783"/>
    </row>
    <row r="20" spans="1:24" ht="42" customHeight="1">
      <c r="A20" s="1451"/>
      <c r="B20" s="1453"/>
      <c r="C20" s="1457"/>
      <c r="D20" s="1458"/>
      <c r="E20" s="1458"/>
      <c r="F20" s="1458"/>
      <c r="G20" s="1458"/>
      <c r="H20" s="1459"/>
      <c r="I20" s="1457"/>
      <c r="J20" s="1458"/>
      <c r="K20" s="1458"/>
      <c r="L20" s="1458"/>
      <c r="M20" s="1458"/>
      <c r="N20" s="1459"/>
      <c r="O20" s="1457"/>
      <c r="P20" s="1458"/>
      <c r="Q20" s="1458"/>
      <c r="R20" s="1458"/>
      <c r="S20" s="1459"/>
      <c r="T20" s="784" t="s">
        <v>819</v>
      </c>
      <c r="U20" s="1444" t="s">
        <v>820</v>
      </c>
      <c r="V20" s="1445"/>
      <c r="W20" s="1446"/>
      <c r="X20" s="783"/>
    </row>
    <row r="21" spans="1:24" ht="42" customHeight="1">
      <c r="A21" s="1451"/>
      <c r="B21" s="1453"/>
      <c r="C21" s="1457"/>
      <c r="D21" s="1458"/>
      <c r="E21" s="1458"/>
      <c r="F21" s="1458"/>
      <c r="G21" s="1458"/>
      <c r="H21" s="1459"/>
      <c r="I21" s="1457"/>
      <c r="J21" s="1458"/>
      <c r="K21" s="1458"/>
      <c r="L21" s="1458"/>
      <c r="M21" s="1458"/>
      <c r="N21" s="1459"/>
      <c r="O21" s="1457"/>
      <c r="P21" s="1458"/>
      <c r="Q21" s="1458"/>
      <c r="R21" s="1458"/>
      <c r="S21" s="1459"/>
      <c r="T21" s="784" t="s">
        <v>821</v>
      </c>
      <c r="U21" s="1444" t="s">
        <v>809</v>
      </c>
      <c r="V21" s="1445"/>
      <c r="W21" s="1446"/>
      <c r="X21" s="783"/>
    </row>
    <row r="22" spans="1:24" ht="42" customHeight="1">
      <c r="A22" s="1451"/>
      <c r="B22" s="1453"/>
      <c r="C22" s="1457"/>
      <c r="D22" s="1458"/>
      <c r="E22" s="1458"/>
      <c r="F22" s="1458"/>
      <c r="G22" s="1458"/>
      <c r="H22" s="1459"/>
      <c r="I22" s="1457"/>
      <c r="J22" s="1458"/>
      <c r="K22" s="1458"/>
      <c r="L22" s="1458"/>
      <c r="M22" s="1458"/>
      <c r="N22" s="1459"/>
      <c r="O22" s="1457"/>
      <c r="P22" s="1458"/>
      <c r="Q22" s="1458"/>
      <c r="R22" s="1458"/>
      <c r="S22" s="1459"/>
      <c r="T22" s="784" t="s">
        <v>1084</v>
      </c>
      <c r="U22" s="1447" t="s">
        <v>822</v>
      </c>
      <c r="V22" s="1448"/>
      <c r="W22" s="1449"/>
      <c r="X22" s="783"/>
    </row>
    <row r="23" spans="1:24" ht="42" customHeight="1">
      <c r="A23" s="1451"/>
      <c r="B23" s="1453"/>
      <c r="C23" s="1457"/>
      <c r="D23" s="1458"/>
      <c r="E23" s="1458"/>
      <c r="F23" s="1458"/>
      <c r="G23" s="1458"/>
      <c r="H23" s="1459"/>
      <c r="I23" s="1457"/>
      <c r="J23" s="1458"/>
      <c r="K23" s="1458"/>
      <c r="L23" s="1458"/>
      <c r="M23" s="1458"/>
      <c r="N23" s="1459"/>
      <c r="O23" s="1457"/>
      <c r="P23" s="1458"/>
      <c r="Q23" s="1458"/>
      <c r="R23" s="1458"/>
      <c r="S23" s="1459"/>
      <c r="T23" s="784" t="s">
        <v>823</v>
      </c>
      <c r="U23" s="1444" t="s">
        <v>824</v>
      </c>
      <c r="V23" s="1445"/>
      <c r="W23" s="1446"/>
      <c r="X23" s="783"/>
    </row>
    <row r="24" spans="1:24" ht="42" customHeight="1">
      <c r="A24" s="1451"/>
      <c r="B24" s="1453"/>
      <c r="C24" s="1457"/>
      <c r="D24" s="1458"/>
      <c r="E24" s="1458"/>
      <c r="F24" s="1458"/>
      <c r="G24" s="1458"/>
      <c r="H24" s="1459"/>
      <c r="I24" s="1457"/>
      <c r="J24" s="1458"/>
      <c r="K24" s="1458"/>
      <c r="L24" s="1458"/>
      <c r="M24" s="1458"/>
      <c r="N24" s="1459"/>
      <c r="O24" s="1457"/>
      <c r="P24" s="1458"/>
      <c r="Q24" s="1458"/>
      <c r="R24" s="1458"/>
      <c r="S24" s="1459"/>
      <c r="T24" s="782" t="s">
        <v>825</v>
      </c>
      <c r="U24" s="1444" t="s">
        <v>826</v>
      </c>
      <c r="V24" s="1445"/>
      <c r="W24" s="1446"/>
      <c r="X24" s="783"/>
    </row>
    <row r="25" spans="1:24" ht="42" customHeight="1">
      <c r="A25" s="1451"/>
      <c r="B25" s="1453"/>
      <c r="C25" s="1457"/>
      <c r="D25" s="1458"/>
      <c r="E25" s="1458"/>
      <c r="F25" s="1458"/>
      <c r="G25" s="1458"/>
      <c r="H25" s="1459"/>
      <c r="I25" s="1457"/>
      <c r="J25" s="1458"/>
      <c r="K25" s="1458"/>
      <c r="L25" s="1458"/>
      <c r="M25" s="1458"/>
      <c r="N25" s="1459"/>
      <c r="O25" s="1457"/>
      <c r="P25" s="1458"/>
      <c r="Q25" s="1458"/>
      <c r="R25" s="1458"/>
      <c r="S25" s="1459"/>
      <c r="T25" s="782" t="s">
        <v>827</v>
      </c>
      <c r="U25" s="1444" t="s">
        <v>826</v>
      </c>
      <c r="V25" s="1445"/>
      <c r="W25" s="1446"/>
      <c r="X25" s="783"/>
    </row>
    <row r="26" spans="1:24" ht="42" customHeight="1">
      <c r="A26" s="1451"/>
      <c r="B26" s="1453"/>
      <c r="C26" s="1457"/>
      <c r="D26" s="1458"/>
      <c r="E26" s="1458"/>
      <c r="F26" s="1458"/>
      <c r="G26" s="1458"/>
      <c r="H26" s="1459"/>
      <c r="I26" s="1457"/>
      <c r="J26" s="1458"/>
      <c r="K26" s="1458"/>
      <c r="L26" s="1458"/>
      <c r="M26" s="1458"/>
      <c r="N26" s="1459"/>
      <c r="O26" s="1457"/>
      <c r="P26" s="1458"/>
      <c r="Q26" s="1458"/>
      <c r="R26" s="1458"/>
      <c r="S26" s="1459"/>
      <c r="T26" s="784" t="s">
        <v>370</v>
      </c>
      <c r="U26" s="1444" t="s">
        <v>826</v>
      </c>
      <c r="V26" s="1445"/>
      <c r="W26" s="1446"/>
      <c r="X26" s="783"/>
    </row>
    <row r="27" spans="1:24" ht="42" customHeight="1">
      <c r="A27" s="1451"/>
      <c r="B27" s="1453"/>
      <c r="C27" s="1457"/>
      <c r="D27" s="1458"/>
      <c r="E27" s="1458"/>
      <c r="F27" s="1458"/>
      <c r="G27" s="1458"/>
      <c r="H27" s="1459"/>
      <c r="I27" s="1457"/>
      <c r="J27" s="1458"/>
      <c r="K27" s="1458"/>
      <c r="L27" s="1458"/>
      <c r="M27" s="1458"/>
      <c r="N27" s="1459"/>
      <c r="O27" s="1457"/>
      <c r="P27" s="1458"/>
      <c r="Q27" s="1458"/>
      <c r="R27" s="1458"/>
      <c r="S27" s="1459"/>
      <c r="T27" s="784" t="s">
        <v>828</v>
      </c>
      <c r="U27" s="1444" t="s">
        <v>826</v>
      </c>
      <c r="V27" s="1445"/>
      <c r="W27" s="1446"/>
      <c r="X27" s="783"/>
    </row>
    <row r="28" spans="1:24" ht="42" customHeight="1">
      <c r="A28" s="1451"/>
      <c r="B28" s="1453"/>
      <c r="C28" s="1457"/>
      <c r="D28" s="1458"/>
      <c r="E28" s="1458"/>
      <c r="F28" s="1458"/>
      <c r="G28" s="1458"/>
      <c r="H28" s="1459"/>
      <c r="I28" s="1457"/>
      <c r="J28" s="1458"/>
      <c r="K28" s="1458"/>
      <c r="L28" s="1458"/>
      <c r="M28" s="1458"/>
      <c r="N28" s="1459"/>
      <c r="O28" s="1457"/>
      <c r="P28" s="1458"/>
      <c r="Q28" s="1458"/>
      <c r="R28" s="1458"/>
      <c r="S28" s="1459"/>
      <c r="T28" s="784" t="s">
        <v>829</v>
      </c>
      <c r="U28" s="1444" t="s">
        <v>826</v>
      </c>
      <c r="V28" s="1445"/>
      <c r="W28" s="1446"/>
      <c r="X28" s="783"/>
    </row>
    <row r="29" spans="1:24" ht="42" customHeight="1">
      <c r="A29" s="1451"/>
      <c r="B29" s="1453"/>
      <c r="C29" s="1457"/>
      <c r="D29" s="1458"/>
      <c r="E29" s="1458"/>
      <c r="F29" s="1458"/>
      <c r="G29" s="1458"/>
      <c r="H29" s="1459"/>
      <c r="I29" s="1457"/>
      <c r="J29" s="1458"/>
      <c r="K29" s="1458"/>
      <c r="L29" s="1458"/>
      <c r="M29" s="1458"/>
      <c r="N29" s="1459"/>
      <c r="O29" s="1457"/>
      <c r="P29" s="1458"/>
      <c r="Q29" s="1458"/>
      <c r="R29" s="1458"/>
      <c r="S29" s="1459"/>
      <c r="T29" s="784" t="s">
        <v>830</v>
      </c>
      <c r="U29" s="1444" t="s">
        <v>831</v>
      </c>
      <c r="V29" s="1445"/>
      <c r="W29" s="1446"/>
      <c r="X29" s="783"/>
    </row>
    <row r="30" spans="1:24" ht="42" customHeight="1">
      <c r="A30" s="1451"/>
      <c r="B30" s="1453"/>
      <c r="C30" s="1457"/>
      <c r="D30" s="1458"/>
      <c r="E30" s="1458"/>
      <c r="F30" s="1458"/>
      <c r="G30" s="1458"/>
      <c r="H30" s="1459"/>
      <c r="I30" s="1457"/>
      <c r="J30" s="1458"/>
      <c r="K30" s="1458"/>
      <c r="L30" s="1458"/>
      <c r="M30" s="1458"/>
      <c r="N30" s="1459"/>
      <c r="O30" s="1457"/>
      <c r="P30" s="1458"/>
      <c r="Q30" s="1458"/>
      <c r="R30" s="1458"/>
      <c r="S30" s="1459"/>
      <c r="T30" s="784" t="s">
        <v>832</v>
      </c>
      <c r="U30" s="1444" t="s">
        <v>826</v>
      </c>
      <c r="V30" s="1445"/>
      <c r="W30" s="1446"/>
      <c r="X30" s="783"/>
    </row>
    <row r="31" spans="1:24" ht="42" customHeight="1">
      <c r="A31" s="1451"/>
      <c r="B31" s="1453"/>
      <c r="C31" s="1457"/>
      <c r="D31" s="1458"/>
      <c r="E31" s="1458"/>
      <c r="F31" s="1458"/>
      <c r="G31" s="1458"/>
      <c r="H31" s="1459"/>
      <c r="I31" s="1457"/>
      <c r="J31" s="1458"/>
      <c r="K31" s="1458"/>
      <c r="L31" s="1458"/>
      <c r="M31" s="1458"/>
      <c r="N31" s="1459"/>
      <c r="O31" s="1457"/>
      <c r="P31" s="1458"/>
      <c r="Q31" s="1458"/>
      <c r="R31" s="1458"/>
      <c r="S31" s="1459"/>
      <c r="T31" s="785" t="s">
        <v>833</v>
      </c>
      <c r="U31" s="1444" t="s">
        <v>826</v>
      </c>
      <c r="V31" s="1445"/>
      <c r="W31" s="1446"/>
      <c r="X31" s="783"/>
    </row>
    <row r="32" spans="1:24" ht="42" customHeight="1">
      <c r="A32" s="1451"/>
      <c r="B32" s="1453"/>
      <c r="C32" s="1457"/>
      <c r="D32" s="1458"/>
      <c r="E32" s="1458"/>
      <c r="F32" s="1458"/>
      <c r="G32" s="1458"/>
      <c r="H32" s="1459"/>
      <c r="I32" s="1457"/>
      <c r="J32" s="1458"/>
      <c r="K32" s="1458"/>
      <c r="L32" s="1458"/>
      <c r="M32" s="1458"/>
      <c r="N32" s="1459"/>
      <c r="O32" s="1457"/>
      <c r="P32" s="1458"/>
      <c r="Q32" s="1458"/>
      <c r="R32" s="1458"/>
      <c r="S32" s="1459"/>
      <c r="T32" s="785" t="s">
        <v>834</v>
      </c>
      <c r="U32" s="1444" t="s">
        <v>835</v>
      </c>
      <c r="V32" s="1445"/>
      <c r="W32" s="1446"/>
      <c r="X32" s="783"/>
    </row>
    <row r="33" spans="1:35" ht="42" customHeight="1">
      <c r="A33" s="1451"/>
      <c r="B33" s="1453"/>
      <c r="C33" s="1457"/>
      <c r="D33" s="1458"/>
      <c r="E33" s="1458"/>
      <c r="F33" s="1458"/>
      <c r="G33" s="1458"/>
      <c r="H33" s="1459"/>
      <c r="I33" s="1457"/>
      <c r="J33" s="1458"/>
      <c r="K33" s="1458"/>
      <c r="L33" s="1458"/>
      <c r="M33" s="1458"/>
      <c r="N33" s="1459"/>
      <c r="O33" s="1457"/>
      <c r="P33" s="1458"/>
      <c r="Q33" s="1458"/>
      <c r="R33" s="1458"/>
      <c r="S33" s="1459"/>
      <c r="T33" s="785" t="s">
        <v>836</v>
      </c>
      <c r="U33" s="1444" t="s">
        <v>837</v>
      </c>
      <c r="V33" s="1445"/>
      <c r="W33" s="1446"/>
      <c r="X33" s="783"/>
    </row>
    <row r="34" spans="1:35" ht="42" customHeight="1">
      <c r="A34" s="1451"/>
      <c r="B34" s="1453"/>
      <c r="C34" s="1457"/>
      <c r="D34" s="1458"/>
      <c r="E34" s="1458"/>
      <c r="F34" s="1458"/>
      <c r="G34" s="1458"/>
      <c r="H34" s="1459"/>
      <c r="I34" s="1457"/>
      <c r="J34" s="1458"/>
      <c r="K34" s="1458"/>
      <c r="L34" s="1458"/>
      <c r="M34" s="1458"/>
      <c r="N34" s="1459"/>
      <c r="O34" s="1457"/>
      <c r="P34" s="1458"/>
      <c r="Q34" s="1458"/>
      <c r="R34" s="1458"/>
      <c r="S34" s="1459"/>
      <c r="T34" s="785" t="s">
        <v>838</v>
      </c>
      <c r="U34" s="1444" t="s">
        <v>826</v>
      </c>
      <c r="V34" s="1445"/>
      <c r="W34" s="1446"/>
      <c r="X34" s="783"/>
    </row>
    <row r="35" spans="1:35" ht="42" customHeight="1">
      <c r="A35" s="1451"/>
      <c r="B35" s="1453"/>
      <c r="C35" s="1457"/>
      <c r="D35" s="1458"/>
      <c r="E35" s="1458"/>
      <c r="F35" s="1458"/>
      <c r="G35" s="1458"/>
      <c r="H35" s="1459"/>
      <c r="I35" s="1457"/>
      <c r="J35" s="1458"/>
      <c r="K35" s="1458"/>
      <c r="L35" s="1458"/>
      <c r="M35" s="1458"/>
      <c r="N35" s="1459"/>
      <c r="O35" s="1457"/>
      <c r="P35" s="1458"/>
      <c r="Q35" s="1458"/>
      <c r="R35" s="1458"/>
      <c r="S35" s="1459"/>
      <c r="T35" s="785" t="s">
        <v>839</v>
      </c>
      <c r="U35" s="1444" t="s">
        <v>826</v>
      </c>
      <c r="V35" s="1445"/>
      <c r="W35" s="1446"/>
      <c r="X35" s="783"/>
    </row>
    <row r="36" spans="1:35" ht="42" customHeight="1">
      <c r="A36" s="1451"/>
      <c r="B36" s="1453"/>
      <c r="C36" s="1457"/>
      <c r="D36" s="1458"/>
      <c r="E36" s="1458"/>
      <c r="F36" s="1458"/>
      <c r="G36" s="1458"/>
      <c r="H36" s="1459"/>
      <c r="I36" s="1457"/>
      <c r="J36" s="1458"/>
      <c r="K36" s="1458"/>
      <c r="L36" s="1458"/>
      <c r="M36" s="1458"/>
      <c r="N36" s="1459"/>
      <c r="O36" s="1457"/>
      <c r="P36" s="1458"/>
      <c r="Q36" s="1458"/>
      <c r="R36" s="1458"/>
      <c r="S36" s="1459"/>
      <c r="T36" s="785" t="s">
        <v>840</v>
      </c>
      <c r="U36" s="1444" t="s">
        <v>826</v>
      </c>
      <c r="V36" s="1445"/>
      <c r="W36" s="1446"/>
      <c r="X36" s="786"/>
    </row>
    <row r="37" spans="1:35" ht="42" customHeight="1">
      <c r="A37" s="1451"/>
      <c r="B37" s="1453"/>
      <c r="C37" s="1457"/>
      <c r="D37" s="1458"/>
      <c r="E37" s="1458"/>
      <c r="F37" s="1458"/>
      <c r="G37" s="1458"/>
      <c r="H37" s="1459"/>
      <c r="I37" s="1457"/>
      <c r="J37" s="1458"/>
      <c r="K37" s="1458"/>
      <c r="L37" s="1458"/>
      <c r="M37" s="1458"/>
      <c r="N37" s="1459"/>
      <c r="O37" s="1460"/>
      <c r="P37" s="1461"/>
      <c r="Q37" s="1461"/>
      <c r="R37" s="1461"/>
      <c r="S37" s="1462"/>
      <c r="T37" s="787" t="s">
        <v>841</v>
      </c>
      <c r="U37" s="1444" t="s">
        <v>826</v>
      </c>
      <c r="V37" s="1445"/>
      <c r="W37" s="1446"/>
      <c r="X37" s="786"/>
    </row>
    <row r="38" spans="1:35" ht="42" customHeight="1">
      <c r="A38" s="930"/>
      <c r="B38" s="931"/>
      <c r="C38" s="927"/>
      <c r="D38" s="928"/>
      <c r="E38" s="928"/>
      <c r="F38" s="928"/>
      <c r="G38" s="928"/>
      <c r="H38" s="929"/>
      <c r="I38" s="927"/>
      <c r="J38" s="928"/>
      <c r="K38" s="928"/>
      <c r="L38" s="928"/>
      <c r="M38" s="928"/>
      <c r="N38" s="929"/>
      <c r="O38" s="1395" t="s">
        <v>1093</v>
      </c>
      <c r="P38" s="1396"/>
      <c r="Q38" s="1396"/>
      <c r="R38" s="1396"/>
      <c r="S38" s="1396"/>
      <c r="T38" s="1397" t="s">
        <v>1092</v>
      </c>
      <c r="U38" s="1444" t="s">
        <v>1091</v>
      </c>
      <c r="V38" s="1445"/>
      <c r="W38" s="1446"/>
      <c r="X38" s="786"/>
    </row>
    <row r="39" spans="1:35" ht="42" customHeight="1">
      <c r="A39" s="788"/>
      <c r="B39" s="789"/>
      <c r="C39" s="790"/>
      <c r="D39" s="791"/>
      <c r="E39" s="791"/>
      <c r="F39" s="791"/>
      <c r="G39" s="791"/>
      <c r="H39" s="792"/>
      <c r="I39" s="790"/>
      <c r="J39" s="791"/>
      <c r="K39" s="791"/>
      <c r="L39" s="791"/>
      <c r="M39" s="791"/>
      <c r="N39" s="792"/>
      <c r="O39" s="1466" t="s">
        <v>842</v>
      </c>
      <c r="P39" s="1466"/>
      <c r="Q39" s="1466"/>
      <c r="R39" s="1466"/>
      <c r="S39" s="1466"/>
      <c r="T39" s="1466"/>
      <c r="U39" s="1467" t="s">
        <v>843</v>
      </c>
      <c r="V39" s="1468"/>
      <c r="W39" s="1469"/>
      <c r="X39" s="793"/>
      <c r="Y39" s="794"/>
      <c r="Z39" s="794"/>
      <c r="AA39" s="794"/>
      <c r="AB39" s="794"/>
      <c r="AC39" s="794"/>
      <c r="AD39" s="794"/>
      <c r="AE39" s="794"/>
      <c r="AF39" s="794"/>
      <c r="AG39" s="794"/>
      <c r="AH39" s="794"/>
      <c r="AI39" s="795"/>
    </row>
    <row r="40" spans="1:35" ht="42" customHeight="1">
      <c r="A40" s="788"/>
      <c r="B40" s="789"/>
      <c r="C40" s="790"/>
      <c r="D40" s="791"/>
      <c r="E40" s="791"/>
      <c r="F40" s="791"/>
      <c r="G40" s="791"/>
      <c r="H40" s="792"/>
      <c r="I40" s="790"/>
      <c r="J40" s="791"/>
      <c r="K40" s="791"/>
      <c r="L40" s="791"/>
      <c r="M40" s="791"/>
      <c r="N40" s="792"/>
      <c r="O40" s="1470" t="s">
        <v>844</v>
      </c>
      <c r="P40" s="1470"/>
      <c r="Q40" s="1470"/>
      <c r="R40" s="1470"/>
      <c r="S40" s="1470"/>
      <c r="T40" s="1470"/>
      <c r="U40" s="1471" t="s">
        <v>845</v>
      </c>
      <c r="V40" s="1472"/>
      <c r="W40" s="1473"/>
      <c r="X40" s="796"/>
      <c r="Y40" s="794"/>
      <c r="Z40" s="794"/>
      <c r="AA40" s="794"/>
      <c r="AB40" s="794"/>
      <c r="AC40" s="794"/>
      <c r="AD40" s="794"/>
      <c r="AE40" s="794"/>
      <c r="AF40" s="794"/>
      <c r="AG40" s="794"/>
      <c r="AH40" s="794"/>
      <c r="AI40" s="795"/>
    </row>
    <row r="41" spans="1:35" ht="42" customHeight="1">
      <c r="A41" s="788"/>
      <c r="B41" s="789"/>
      <c r="C41" s="790"/>
      <c r="D41" s="791"/>
      <c r="E41" s="791"/>
      <c r="F41" s="791"/>
      <c r="G41" s="791"/>
      <c r="H41" s="792"/>
      <c r="I41" s="790"/>
      <c r="J41" s="791"/>
      <c r="K41" s="791"/>
      <c r="L41" s="791"/>
      <c r="M41" s="791"/>
      <c r="N41" s="792"/>
      <c r="O41" s="1487" t="s">
        <v>1086</v>
      </c>
      <c r="P41" s="1487"/>
      <c r="Q41" s="1487"/>
      <c r="R41" s="1487"/>
      <c r="S41" s="1487"/>
      <c r="T41" s="1487"/>
      <c r="U41" s="1488" t="s">
        <v>826</v>
      </c>
      <c r="V41" s="1489"/>
      <c r="W41" s="1490"/>
      <c r="X41" s="797"/>
      <c r="Y41" s="794"/>
      <c r="Z41" s="794"/>
      <c r="AA41" s="794"/>
      <c r="AB41" s="794"/>
      <c r="AC41" s="794"/>
      <c r="AD41" s="794"/>
      <c r="AE41" s="794"/>
      <c r="AF41" s="794"/>
      <c r="AG41" s="794"/>
      <c r="AH41" s="794"/>
      <c r="AI41" s="795"/>
    </row>
    <row r="42" spans="1:35" ht="42" customHeight="1" thickBot="1">
      <c r="A42" s="801"/>
      <c r="B42" s="802"/>
      <c r="C42" s="803"/>
      <c r="D42" s="804"/>
      <c r="E42" s="804"/>
      <c r="F42" s="804"/>
      <c r="G42" s="804"/>
      <c r="H42" s="805"/>
      <c r="I42" s="803"/>
      <c r="J42" s="804"/>
      <c r="K42" s="804"/>
      <c r="L42" s="804"/>
      <c r="M42" s="804"/>
      <c r="N42" s="805"/>
      <c r="O42" s="1478" t="s">
        <v>770</v>
      </c>
      <c r="P42" s="1479"/>
      <c r="Q42" s="1479"/>
      <c r="R42" s="1479"/>
      <c r="S42" s="1480"/>
      <c r="T42" s="1096" t="s">
        <v>1142</v>
      </c>
      <c r="U42" s="1481" t="s">
        <v>1131</v>
      </c>
      <c r="V42" s="1482"/>
      <c r="W42" s="1483"/>
      <c r="X42" s="1097"/>
      <c r="Y42" s="798"/>
      <c r="Z42" s="798"/>
      <c r="AA42" s="798"/>
      <c r="AB42" s="798"/>
      <c r="AC42" s="798"/>
      <c r="AD42" s="798"/>
      <c r="AE42" s="798"/>
      <c r="AF42" s="798"/>
      <c r="AG42" s="798"/>
      <c r="AH42" s="798"/>
    </row>
    <row r="43" spans="1:35" ht="14.75" customHeight="1" thickBot="1">
      <c r="A43" s="806"/>
      <c r="B43" s="822"/>
      <c r="C43" s="807"/>
      <c r="D43" s="807"/>
      <c r="E43" s="807"/>
      <c r="F43" s="807"/>
      <c r="G43" s="807"/>
      <c r="H43" s="807"/>
      <c r="I43" s="807"/>
      <c r="J43" s="807"/>
      <c r="K43" s="807"/>
      <c r="L43" s="807"/>
      <c r="M43" s="807"/>
      <c r="N43" s="807"/>
      <c r="O43" s="807"/>
      <c r="P43" s="807"/>
      <c r="Q43" s="807"/>
      <c r="R43" s="807"/>
      <c r="S43" s="807"/>
      <c r="T43" s="794"/>
      <c r="U43" s="794"/>
      <c r="V43" s="794"/>
      <c r="W43" s="794"/>
      <c r="X43" s="808"/>
    </row>
    <row r="44" spans="1:35" s="17" customFormat="1" ht="45" customHeight="1" thickBot="1">
      <c r="A44" s="809" t="s">
        <v>355</v>
      </c>
      <c r="B44" s="810" t="s">
        <v>797</v>
      </c>
      <c r="C44" s="1441" t="s">
        <v>798</v>
      </c>
      <c r="D44" s="1442"/>
      <c r="E44" s="1442"/>
      <c r="F44" s="1442"/>
      <c r="G44" s="1442"/>
      <c r="H44" s="1443"/>
      <c r="I44" s="1484" t="s">
        <v>799</v>
      </c>
      <c r="J44" s="1485"/>
      <c r="K44" s="1485"/>
      <c r="L44" s="1485"/>
      <c r="M44" s="1485"/>
      <c r="N44" s="1486"/>
      <c r="O44" s="1484" t="s">
        <v>800</v>
      </c>
      <c r="P44" s="1485"/>
      <c r="Q44" s="1485"/>
      <c r="R44" s="1485"/>
      <c r="S44" s="1486"/>
      <c r="T44" s="1441" t="s">
        <v>801</v>
      </c>
      <c r="U44" s="1442"/>
      <c r="V44" s="1442"/>
      <c r="W44" s="1443"/>
      <c r="X44" s="811" t="s">
        <v>357</v>
      </c>
    </row>
    <row r="45" spans="1:35" ht="251" customHeight="1">
      <c r="A45" s="1451" t="s">
        <v>401</v>
      </c>
      <c r="B45" s="1453" t="s">
        <v>803</v>
      </c>
      <c r="C45" s="1457" t="s">
        <v>846</v>
      </c>
      <c r="D45" s="1458"/>
      <c r="E45" s="1458"/>
      <c r="F45" s="1458"/>
      <c r="G45" s="1458"/>
      <c r="H45" s="1459"/>
      <c r="I45" s="1457" t="s">
        <v>846</v>
      </c>
      <c r="J45" s="1458"/>
      <c r="K45" s="1458"/>
      <c r="L45" s="1458"/>
      <c r="M45" s="1458"/>
      <c r="N45" s="1459"/>
      <c r="O45" s="1457" t="s">
        <v>847</v>
      </c>
      <c r="P45" s="1458"/>
      <c r="Q45" s="1458"/>
      <c r="R45" s="1458"/>
      <c r="S45" s="1459"/>
      <c r="T45" s="812" t="s">
        <v>1102</v>
      </c>
      <c r="U45" s="1475" t="s">
        <v>848</v>
      </c>
      <c r="V45" s="1476"/>
      <c r="W45" s="1477"/>
      <c r="X45" s="813"/>
    </row>
    <row r="46" spans="1:35" ht="44.75" customHeight="1">
      <c r="A46" s="1451"/>
      <c r="B46" s="1453"/>
      <c r="C46" s="1457"/>
      <c r="D46" s="1458"/>
      <c r="E46" s="1458"/>
      <c r="F46" s="1458"/>
      <c r="G46" s="1458"/>
      <c r="H46" s="1459"/>
      <c r="I46" s="1457"/>
      <c r="J46" s="1458"/>
      <c r="K46" s="1458"/>
      <c r="L46" s="1458"/>
      <c r="M46" s="1458"/>
      <c r="N46" s="1459"/>
      <c r="O46" s="1457"/>
      <c r="P46" s="1458"/>
      <c r="Q46" s="1458"/>
      <c r="R46" s="1458"/>
      <c r="S46" s="1459"/>
      <c r="T46" s="782" t="s">
        <v>808</v>
      </c>
      <c r="U46" s="1444" t="s">
        <v>849</v>
      </c>
      <c r="V46" s="1445"/>
      <c r="W46" s="1446"/>
      <c r="X46" s="783"/>
    </row>
    <row r="47" spans="1:35" ht="44.75" customHeight="1">
      <c r="A47" s="1451"/>
      <c r="B47" s="1453"/>
      <c r="C47" s="1457"/>
      <c r="D47" s="1458"/>
      <c r="E47" s="1458"/>
      <c r="F47" s="1458"/>
      <c r="G47" s="1458"/>
      <c r="H47" s="1459"/>
      <c r="I47" s="1457"/>
      <c r="J47" s="1458"/>
      <c r="K47" s="1458"/>
      <c r="L47" s="1458"/>
      <c r="M47" s="1458"/>
      <c r="N47" s="1459"/>
      <c r="O47" s="1457"/>
      <c r="P47" s="1458"/>
      <c r="Q47" s="1458"/>
      <c r="R47" s="1458"/>
      <c r="S47" s="1459"/>
      <c r="T47" s="784" t="s">
        <v>810</v>
      </c>
      <c r="U47" s="1444" t="s">
        <v>849</v>
      </c>
      <c r="V47" s="1445"/>
      <c r="W47" s="1446"/>
      <c r="X47" s="783"/>
    </row>
    <row r="48" spans="1:35" ht="44.75" customHeight="1">
      <c r="A48" s="1451"/>
      <c r="B48" s="1453"/>
      <c r="C48" s="1457"/>
      <c r="D48" s="1458"/>
      <c r="E48" s="1458"/>
      <c r="F48" s="1458"/>
      <c r="G48" s="1458"/>
      <c r="H48" s="1459"/>
      <c r="I48" s="1457"/>
      <c r="J48" s="1458"/>
      <c r="K48" s="1458"/>
      <c r="L48" s="1458"/>
      <c r="M48" s="1458"/>
      <c r="N48" s="1459"/>
      <c r="O48" s="1457"/>
      <c r="P48" s="1458"/>
      <c r="Q48" s="1458"/>
      <c r="R48" s="1458"/>
      <c r="S48" s="1459"/>
      <c r="T48" s="784" t="s">
        <v>811</v>
      </c>
      <c r="U48" s="1444" t="s">
        <v>849</v>
      </c>
      <c r="V48" s="1445"/>
      <c r="W48" s="1446"/>
      <c r="X48" s="783"/>
    </row>
    <row r="49" spans="1:25" ht="44.75" customHeight="1">
      <c r="A49" s="1451"/>
      <c r="B49" s="1453"/>
      <c r="C49" s="1457"/>
      <c r="D49" s="1458"/>
      <c r="E49" s="1458"/>
      <c r="F49" s="1458"/>
      <c r="G49" s="1458"/>
      <c r="H49" s="1459"/>
      <c r="I49" s="1457"/>
      <c r="J49" s="1458"/>
      <c r="K49" s="1458"/>
      <c r="L49" s="1458"/>
      <c r="M49" s="1458"/>
      <c r="N49" s="1459"/>
      <c r="O49" s="1457"/>
      <c r="P49" s="1458"/>
      <c r="Q49" s="1458"/>
      <c r="R49" s="1458"/>
      <c r="S49" s="1459"/>
      <c r="T49" s="785" t="s">
        <v>850</v>
      </c>
      <c r="U49" s="1444" t="s">
        <v>849</v>
      </c>
      <c r="V49" s="1445"/>
      <c r="W49" s="1446"/>
      <c r="X49" s="783"/>
    </row>
    <row r="50" spans="1:25" ht="44.75" customHeight="1">
      <c r="A50" s="1451"/>
      <c r="B50" s="1453"/>
      <c r="C50" s="1457"/>
      <c r="D50" s="1458"/>
      <c r="E50" s="1458"/>
      <c r="F50" s="1458"/>
      <c r="G50" s="1458"/>
      <c r="H50" s="1459"/>
      <c r="I50" s="1457"/>
      <c r="J50" s="1458"/>
      <c r="K50" s="1458"/>
      <c r="L50" s="1458"/>
      <c r="M50" s="1458"/>
      <c r="N50" s="1459"/>
      <c r="O50" s="1457"/>
      <c r="P50" s="1458"/>
      <c r="Q50" s="1458"/>
      <c r="R50" s="1458"/>
      <c r="S50" s="1459"/>
      <c r="T50" s="785" t="s">
        <v>815</v>
      </c>
      <c r="U50" s="1444" t="s">
        <v>851</v>
      </c>
      <c r="V50" s="1445"/>
      <c r="W50" s="1446"/>
      <c r="X50" s="783"/>
    </row>
    <row r="51" spans="1:25" ht="44.75" customHeight="1">
      <c r="A51" s="1451"/>
      <c r="B51" s="1453"/>
      <c r="C51" s="1457"/>
      <c r="D51" s="1458"/>
      <c r="E51" s="1458"/>
      <c r="F51" s="1458"/>
      <c r="G51" s="1458"/>
      <c r="H51" s="1459"/>
      <c r="I51" s="1457"/>
      <c r="J51" s="1458"/>
      <c r="K51" s="1458"/>
      <c r="L51" s="1458"/>
      <c r="M51" s="1458"/>
      <c r="N51" s="1459"/>
      <c r="O51" s="1457"/>
      <c r="P51" s="1458"/>
      <c r="Q51" s="1458"/>
      <c r="R51" s="1458"/>
      <c r="S51" s="1459"/>
      <c r="T51" s="785" t="s">
        <v>789</v>
      </c>
      <c r="U51" s="1444" t="s">
        <v>849</v>
      </c>
      <c r="V51" s="1445"/>
      <c r="W51" s="1446"/>
      <c r="X51" s="783"/>
    </row>
    <row r="52" spans="1:25" ht="44.75" customHeight="1">
      <c r="A52" s="1451"/>
      <c r="B52" s="1453"/>
      <c r="C52" s="1457"/>
      <c r="D52" s="1458"/>
      <c r="E52" s="1458"/>
      <c r="F52" s="1458"/>
      <c r="G52" s="1458"/>
      <c r="H52" s="1459"/>
      <c r="I52" s="1457"/>
      <c r="J52" s="1458"/>
      <c r="K52" s="1458"/>
      <c r="L52" s="1458"/>
      <c r="M52" s="1458"/>
      <c r="N52" s="1459"/>
      <c r="O52" s="1457"/>
      <c r="P52" s="1458"/>
      <c r="Q52" s="1458"/>
      <c r="R52" s="1458"/>
      <c r="S52" s="1459"/>
      <c r="T52" s="782" t="s">
        <v>817</v>
      </c>
      <c r="U52" s="1444" t="s">
        <v>849</v>
      </c>
      <c r="V52" s="1445"/>
      <c r="W52" s="1446"/>
      <c r="X52" s="783"/>
    </row>
    <row r="53" spans="1:25" ht="44.75" customHeight="1">
      <c r="A53" s="1451"/>
      <c r="B53" s="1474"/>
      <c r="C53" s="1457"/>
      <c r="D53" s="1458"/>
      <c r="E53" s="1458"/>
      <c r="F53" s="1458"/>
      <c r="G53" s="1458"/>
      <c r="H53" s="1459"/>
      <c r="I53" s="1457"/>
      <c r="J53" s="1458"/>
      <c r="K53" s="1458"/>
      <c r="L53" s="1458"/>
      <c r="M53" s="1458"/>
      <c r="N53" s="1459"/>
      <c r="O53" s="1457"/>
      <c r="P53" s="1458"/>
      <c r="Q53" s="1458"/>
      <c r="R53" s="1458"/>
      <c r="S53" s="1459"/>
      <c r="T53" s="782" t="s">
        <v>791</v>
      </c>
      <c r="U53" s="1444" t="s">
        <v>849</v>
      </c>
      <c r="V53" s="1445"/>
      <c r="W53" s="1446"/>
      <c r="X53" s="783"/>
    </row>
    <row r="54" spans="1:25" ht="44.75" customHeight="1">
      <c r="A54" s="1451"/>
      <c r="B54" s="1474"/>
      <c r="C54" s="1457"/>
      <c r="D54" s="1458"/>
      <c r="E54" s="1458"/>
      <c r="F54" s="1458"/>
      <c r="G54" s="1458"/>
      <c r="H54" s="1459"/>
      <c r="I54" s="1457"/>
      <c r="J54" s="1458"/>
      <c r="K54" s="1458"/>
      <c r="L54" s="1458"/>
      <c r="M54" s="1458"/>
      <c r="N54" s="1459"/>
      <c r="O54" s="1457"/>
      <c r="P54" s="1458"/>
      <c r="Q54" s="1458"/>
      <c r="R54" s="1458"/>
      <c r="S54" s="1459"/>
      <c r="T54" s="784" t="s">
        <v>819</v>
      </c>
      <c r="U54" s="1444" t="s">
        <v>852</v>
      </c>
      <c r="V54" s="1445"/>
      <c r="W54" s="1446"/>
      <c r="X54" s="783"/>
    </row>
    <row r="55" spans="1:25" ht="44.75" customHeight="1">
      <c r="A55" s="1451"/>
      <c r="B55" s="1474"/>
      <c r="C55" s="1457"/>
      <c r="D55" s="1458"/>
      <c r="E55" s="1458"/>
      <c r="F55" s="1458"/>
      <c r="G55" s="1458"/>
      <c r="H55" s="1459"/>
      <c r="I55" s="1457"/>
      <c r="J55" s="1458"/>
      <c r="K55" s="1458"/>
      <c r="L55" s="1458"/>
      <c r="M55" s="1458"/>
      <c r="N55" s="1459"/>
      <c r="O55" s="1457"/>
      <c r="P55" s="1458"/>
      <c r="Q55" s="1458"/>
      <c r="R55" s="1458"/>
      <c r="S55" s="1459"/>
      <c r="T55" s="782" t="s">
        <v>823</v>
      </c>
      <c r="U55" s="1444" t="s">
        <v>853</v>
      </c>
      <c r="V55" s="1445"/>
      <c r="W55" s="1446"/>
      <c r="X55" s="783"/>
    </row>
    <row r="56" spans="1:25" ht="44.75" customHeight="1">
      <c r="A56" s="1451"/>
      <c r="B56" s="1474"/>
      <c r="C56" s="1457"/>
      <c r="D56" s="1458"/>
      <c r="E56" s="1458"/>
      <c r="F56" s="1458"/>
      <c r="G56" s="1458"/>
      <c r="H56" s="1459"/>
      <c r="I56" s="1457"/>
      <c r="J56" s="1458"/>
      <c r="K56" s="1458"/>
      <c r="L56" s="1458"/>
      <c r="M56" s="1458"/>
      <c r="N56" s="1459"/>
      <c r="O56" s="1457"/>
      <c r="P56" s="1458"/>
      <c r="Q56" s="1458"/>
      <c r="R56" s="1458"/>
      <c r="S56" s="1459"/>
      <c r="T56" s="784" t="s">
        <v>854</v>
      </c>
      <c r="U56" s="1444" t="s">
        <v>855</v>
      </c>
      <c r="V56" s="1445"/>
      <c r="W56" s="1446"/>
      <c r="X56" s="783"/>
    </row>
    <row r="57" spans="1:25" ht="44.75" customHeight="1">
      <c r="A57" s="1451"/>
      <c r="B57" s="1474"/>
      <c r="C57" s="1457"/>
      <c r="D57" s="1458"/>
      <c r="E57" s="1458"/>
      <c r="F57" s="1458"/>
      <c r="G57" s="1458"/>
      <c r="H57" s="1459"/>
      <c r="I57" s="1457"/>
      <c r="J57" s="1458"/>
      <c r="K57" s="1458"/>
      <c r="L57" s="1458"/>
      <c r="M57" s="1458"/>
      <c r="N57" s="1459"/>
      <c r="O57" s="1457"/>
      <c r="P57" s="1458"/>
      <c r="Q57" s="1458"/>
      <c r="R57" s="1458"/>
      <c r="S57" s="1459"/>
      <c r="T57" s="784" t="s">
        <v>833</v>
      </c>
      <c r="U57" s="1444" t="s">
        <v>849</v>
      </c>
      <c r="V57" s="1445"/>
      <c r="W57" s="1446"/>
      <c r="X57" s="783"/>
    </row>
    <row r="58" spans="1:25" ht="44.75" customHeight="1">
      <c r="A58" s="1451"/>
      <c r="B58" s="1474"/>
      <c r="C58" s="1457"/>
      <c r="D58" s="1458"/>
      <c r="E58" s="1458"/>
      <c r="F58" s="1458"/>
      <c r="G58" s="1458"/>
      <c r="H58" s="1459"/>
      <c r="I58" s="1457"/>
      <c r="J58" s="1458"/>
      <c r="K58" s="1458"/>
      <c r="L58" s="1458"/>
      <c r="M58" s="1458"/>
      <c r="N58" s="1459"/>
      <c r="O58" s="1457"/>
      <c r="P58" s="1458"/>
      <c r="Q58" s="1458"/>
      <c r="R58" s="1458"/>
      <c r="S58" s="1459"/>
      <c r="T58" s="785" t="s">
        <v>834</v>
      </c>
      <c r="U58" s="1444" t="s">
        <v>856</v>
      </c>
      <c r="V58" s="1445"/>
      <c r="W58" s="1446"/>
      <c r="X58" s="783"/>
    </row>
    <row r="59" spans="1:25" ht="44.75" customHeight="1">
      <c r="A59" s="1451"/>
      <c r="B59" s="1474"/>
      <c r="C59" s="1457"/>
      <c r="D59" s="1458"/>
      <c r="E59" s="1458"/>
      <c r="F59" s="1458"/>
      <c r="G59" s="1458"/>
      <c r="H59" s="1459"/>
      <c r="I59" s="1457"/>
      <c r="J59" s="1458"/>
      <c r="K59" s="1458"/>
      <c r="L59" s="1458"/>
      <c r="M59" s="1458"/>
      <c r="N59" s="1459"/>
      <c r="O59" s="1457"/>
      <c r="P59" s="1458"/>
      <c r="Q59" s="1458"/>
      <c r="R59" s="1458"/>
      <c r="S59" s="1459"/>
      <c r="T59" s="784" t="s">
        <v>857</v>
      </c>
      <c r="U59" s="1444" t="s">
        <v>849</v>
      </c>
      <c r="V59" s="1445"/>
      <c r="W59" s="1446"/>
      <c r="X59" s="783"/>
    </row>
    <row r="60" spans="1:25" ht="44.75" customHeight="1">
      <c r="A60" s="1451"/>
      <c r="B60" s="1474"/>
      <c r="C60" s="1457"/>
      <c r="D60" s="1458"/>
      <c r="E60" s="1458"/>
      <c r="F60" s="1458"/>
      <c r="G60" s="1458"/>
      <c r="H60" s="1459"/>
      <c r="I60" s="1457"/>
      <c r="J60" s="1458"/>
      <c r="K60" s="1458"/>
      <c r="L60" s="1458"/>
      <c r="M60" s="1458"/>
      <c r="N60" s="1459"/>
      <c r="O60" s="1457"/>
      <c r="P60" s="1458"/>
      <c r="Q60" s="1458"/>
      <c r="R60" s="1458"/>
      <c r="S60" s="1459"/>
      <c r="T60" s="784" t="s">
        <v>830</v>
      </c>
      <c r="U60" s="1444" t="s">
        <v>858</v>
      </c>
      <c r="V60" s="1445"/>
      <c r="W60" s="1446"/>
      <c r="X60" s="783"/>
    </row>
    <row r="61" spans="1:25" ht="44.75" customHeight="1">
      <c r="A61" s="1451"/>
      <c r="B61" s="1474"/>
      <c r="C61" s="1457"/>
      <c r="D61" s="1458"/>
      <c r="E61" s="1458"/>
      <c r="F61" s="1458"/>
      <c r="G61" s="1458"/>
      <c r="H61" s="1459"/>
      <c r="I61" s="1457"/>
      <c r="J61" s="1458"/>
      <c r="K61" s="1458"/>
      <c r="L61" s="1458"/>
      <c r="M61" s="1458"/>
      <c r="N61" s="1459"/>
      <c r="O61" s="1457"/>
      <c r="P61" s="1458"/>
      <c r="Q61" s="1458"/>
      <c r="R61" s="1458"/>
      <c r="S61" s="1459"/>
      <c r="T61" s="784" t="s">
        <v>828</v>
      </c>
      <c r="U61" s="1444" t="s">
        <v>849</v>
      </c>
      <c r="V61" s="1445"/>
      <c r="W61" s="1446"/>
      <c r="X61" s="783"/>
    </row>
    <row r="62" spans="1:25" ht="44.75" customHeight="1">
      <c r="A62" s="1451"/>
      <c r="B62" s="1474"/>
      <c r="C62" s="1457"/>
      <c r="D62" s="1458"/>
      <c r="E62" s="1458"/>
      <c r="F62" s="1458"/>
      <c r="G62" s="1458"/>
      <c r="H62" s="1459"/>
      <c r="I62" s="1457"/>
      <c r="J62" s="1458"/>
      <c r="K62" s="1458"/>
      <c r="L62" s="1458"/>
      <c r="M62" s="1458"/>
      <c r="N62" s="1459"/>
      <c r="O62" s="1457"/>
      <c r="P62" s="1458"/>
      <c r="Q62" s="1458"/>
      <c r="R62" s="1458"/>
      <c r="S62" s="1459"/>
      <c r="T62" s="814" t="s">
        <v>859</v>
      </c>
      <c r="U62" s="1444" t="s">
        <v>849</v>
      </c>
      <c r="V62" s="1445"/>
      <c r="W62" s="1446"/>
      <c r="X62" s="783"/>
    </row>
    <row r="63" spans="1:25" ht="44.75" customHeight="1">
      <c r="A63" s="1451"/>
      <c r="B63" s="1474"/>
      <c r="C63" s="1457"/>
      <c r="D63" s="1458"/>
      <c r="E63" s="1458"/>
      <c r="F63" s="1458"/>
      <c r="G63" s="1458"/>
      <c r="H63" s="1459"/>
      <c r="I63" s="1457"/>
      <c r="J63" s="1458"/>
      <c r="K63" s="1458"/>
      <c r="L63" s="1458"/>
      <c r="M63" s="1458"/>
      <c r="N63" s="1459"/>
      <c r="O63" s="1457"/>
      <c r="P63" s="1458"/>
      <c r="Q63" s="1458"/>
      <c r="R63" s="1458"/>
      <c r="S63" s="1459"/>
      <c r="T63" s="815" t="s">
        <v>4</v>
      </c>
      <c r="U63" s="1444" t="s">
        <v>860</v>
      </c>
      <c r="V63" s="1445"/>
      <c r="W63" s="1446"/>
      <c r="X63" s="813"/>
      <c r="Y63" s="816"/>
    </row>
    <row r="64" spans="1:25" ht="44.75" customHeight="1">
      <c r="A64" s="1451"/>
      <c r="B64" s="1474"/>
      <c r="C64" s="1457"/>
      <c r="D64" s="1458"/>
      <c r="E64" s="1458"/>
      <c r="F64" s="1458"/>
      <c r="G64" s="1458"/>
      <c r="H64" s="1459"/>
      <c r="I64" s="1457"/>
      <c r="J64" s="1458"/>
      <c r="K64" s="1458"/>
      <c r="L64" s="1458"/>
      <c r="M64" s="1458"/>
      <c r="N64" s="1459"/>
      <c r="O64" s="1457"/>
      <c r="P64" s="1458"/>
      <c r="Q64" s="1458"/>
      <c r="R64" s="1458"/>
      <c r="S64" s="1459"/>
      <c r="T64" s="785" t="s">
        <v>836</v>
      </c>
      <c r="U64" s="1444" t="s">
        <v>849</v>
      </c>
      <c r="V64" s="1445"/>
      <c r="W64" s="1446"/>
      <c r="X64" s="783"/>
    </row>
    <row r="65" spans="1:35" ht="44.75" customHeight="1">
      <c r="A65" s="1451"/>
      <c r="B65" s="1474"/>
      <c r="C65" s="1457"/>
      <c r="D65" s="1458"/>
      <c r="E65" s="1458"/>
      <c r="F65" s="1458"/>
      <c r="G65" s="1458"/>
      <c r="H65" s="1459"/>
      <c r="I65" s="1457"/>
      <c r="J65" s="1458"/>
      <c r="K65" s="1458"/>
      <c r="L65" s="1458"/>
      <c r="M65" s="1458"/>
      <c r="N65" s="1459"/>
      <c r="O65" s="1460"/>
      <c r="P65" s="1461"/>
      <c r="Q65" s="1461"/>
      <c r="R65" s="1461"/>
      <c r="S65" s="1462"/>
      <c r="T65" s="817" t="s">
        <v>841</v>
      </c>
      <c r="U65" s="1444" t="s">
        <v>849</v>
      </c>
      <c r="V65" s="1445"/>
      <c r="W65" s="1446"/>
      <c r="X65" s="818"/>
    </row>
    <row r="66" spans="1:35" ht="42" customHeight="1">
      <c r="A66" s="930"/>
      <c r="B66" s="931"/>
      <c r="C66" s="927"/>
      <c r="D66" s="928"/>
      <c r="E66" s="928"/>
      <c r="F66" s="928"/>
      <c r="G66" s="928"/>
      <c r="H66" s="929"/>
      <c r="I66" s="927"/>
      <c r="J66" s="928"/>
      <c r="K66" s="928"/>
      <c r="L66" s="928"/>
      <c r="M66" s="928"/>
      <c r="N66" s="929"/>
      <c r="O66" s="1395" t="s">
        <v>1093</v>
      </c>
      <c r="P66" s="1396"/>
      <c r="Q66" s="1396"/>
      <c r="R66" s="1396"/>
      <c r="S66" s="1396"/>
      <c r="T66" s="1397" t="s">
        <v>1092</v>
      </c>
      <c r="U66" s="1444" t="s">
        <v>1104</v>
      </c>
      <c r="V66" s="1445"/>
      <c r="W66" s="1446"/>
      <c r="X66" s="786"/>
    </row>
    <row r="67" spans="1:35" ht="43.4" customHeight="1">
      <c r="A67" s="788"/>
      <c r="B67" s="819"/>
      <c r="C67" s="790"/>
      <c r="D67" s="791"/>
      <c r="E67" s="791"/>
      <c r="F67" s="791"/>
      <c r="G67" s="791"/>
      <c r="H67" s="792"/>
      <c r="I67" s="790"/>
      <c r="J67" s="791"/>
      <c r="K67" s="791"/>
      <c r="L67" s="791"/>
      <c r="M67" s="791"/>
      <c r="N67" s="792"/>
      <c r="O67" s="1491" t="s">
        <v>861</v>
      </c>
      <c r="P67" s="1491"/>
      <c r="Q67" s="1491"/>
      <c r="R67" s="1491"/>
      <c r="S67" s="1491"/>
      <c r="T67" s="1491"/>
      <c r="U67" s="1444" t="s">
        <v>862</v>
      </c>
      <c r="V67" s="1445"/>
      <c r="W67" s="1446"/>
      <c r="X67" s="820"/>
      <c r="Y67" s="794"/>
      <c r="Z67" s="794"/>
      <c r="AA67" s="794"/>
      <c r="AB67" s="794"/>
      <c r="AC67" s="794"/>
      <c r="AD67" s="794"/>
      <c r="AE67" s="794"/>
      <c r="AF67" s="794"/>
      <c r="AG67" s="794"/>
      <c r="AH67" s="794"/>
      <c r="AI67" s="795"/>
    </row>
    <row r="68" spans="1:35" ht="43.4" customHeight="1" thickBot="1">
      <c r="A68" s="801"/>
      <c r="B68" s="821"/>
      <c r="C68" s="803"/>
      <c r="D68" s="804"/>
      <c r="E68" s="804"/>
      <c r="F68" s="804"/>
      <c r="G68" s="804"/>
      <c r="H68" s="805"/>
      <c r="I68" s="803"/>
      <c r="J68" s="804"/>
      <c r="K68" s="804"/>
      <c r="L68" s="804"/>
      <c r="M68" s="804"/>
      <c r="N68" s="805"/>
      <c r="O68" s="1478" t="s">
        <v>770</v>
      </c>
      <c r="P68" s="1479"/>
      <c r="Q68" s="1479"/>
      <c r="R68" s="1479"/>
      <c r="S68" s="1480"/>
      <c r="T68" s="1096" t="s">
        <v>1142</v>
      </c>
      <c r="U68" s="1481" t="s">
        <v>1131</v>
      </c>
      <c r="V68" s="1482"/>
      <c r="W68" s="1483"/>
      <c r="X68" s="1097"/>
      <c r="Y68" s="798"/>
      <c r="Z68" s="798"/>
      <c r="AA68" s="798"/>
      <c r="AB68" s="798"/>
      <c r="AC68" s="798"/>
      <c r="AD68" s="798"/>
      <c r="AE68" s="798"/>
      <c r="AF68" s="798"/>
      <c r="AG68" s="798"/>
      <c r="AH68" s="798"/>
    </row>
    <row r="69" spans="1:35" ht="14.75" customHeight="1" thickBot="1">
      <c r="A69" s="806"/>
      <c r="B69" s="822"/>
      <c r="C69" s="807"/>
      <c r="D69" s="807"/>
      <c r="E69" s="807"/>
      <c r="F69" s="807"/>
      <c r="G69" s="807"/>
      <c r="H69" s="807"/>
      <c r="I69" s="807"/>
      <c r="J69" s="807"/>
      <c r="K69" s="807"/>
      <c r="L69" s="807"/>
      <c r="M69" s="807"/>
      <c r="N69" s="807"/>
      <c r="O69" s="807"/>
      <c r="P69" s="807"/>
      <c r="Q69" s="807"/>
      <c r="R69" s="807"/>
      <c r="S69" s="807"/>
      <c r="T69" s="794"/>
      <c r="U69" s="794"/>
      <c r="V69" s="794"/>
      <c r="W69" s="794"/>
      <c r="X69" s="808"/>
    </row>
    <row r="70" spans="1:35" s="17" customFormat="1" ht="45" customHeight="1" thickBot="1">
      <c r="A70" s="823" t="s">
        <v>355</v>
      </c>
      <c r="B70" s="824" t="s">
        <v>797</v>
      </c>
      <c r="C70" s="1435" t="s">
        <v>798</v>
      </c>
      <c r="D70" s="1436"/>
      <c r="E70" s="1436"/>
      <c r="F70" s="1436"/>
      <c r="G70" s="1436"/>
      <c r="H70" s="1437"/>
      <c r="I70" s="1438" t="s">
        <v>799</v>
      </c>
      <c r="J70" s="1439"/>
      <c r="K70" s="1439"/>
      <c r="L70" s="1439"/>
      <c r="M70" s="1439"/>
      <c r="N70" s="1440"/>
      <c r="O70" s="1438" t="s">
        <v>800</v>
      </c>
      <c r="P70" s="1439"/>
      <c r="Q70" s="1439"/>
      <c r="R70" s="1439"/>
      <c r="S70" s="1440"/>
      <c r="T70" s="1441" t="s">
        <v>801</v>
      </c>
      <c r="U70" s="1442"/>
      <c r="V70" s="1442"/>
      <c r="W70" s="1443"/>
      <c r="X70" s="779" t="s">
        <v>357</v>
      </c>
    </row>
    <row r="71" spans="1:35" ht="313.39999999999998" customHeight="1">
      <c r="A71" s="1450" t="s">
        <v>864</v>
      </c>
      <c r="B71" s="1492" t="s">
        <v>865</v>
      </c>
      <c r="C71" s="1454" t="s">
        <v>846</v>
      </c>
      <c r="D71" s="1455"/>
      <c r="E71" s="1455"/>
      <c r="F71" s="1455"/>
      <c r="G71" s="1455"/>
      <c r="H71" s="1456"/>
      <c r="I71" s="1454" t="s">
        <v>846</v>
      </c>
      <c r="J71" s="1455"/>
      <c r="K71" s="1455"/>
      <c r="L71" s="1455"/>
      <c r="M71" s="1455"/>
      <c r="N71" s="1456"/>
      <c r="O71" s="1454" t="s">
        <v>866</v>
      </c>
      <c r="P71" s="1455"/>
      <c r="Q71" s="1455"/>
      <c r="R71" s="1455"/>
      <c r="S71" s="1456"/>
      <c r="T71" s="825" t="s">
        <v>1103</v>
      </c>
      <c r="U71" s="1493" t="s">
        <v>867</v>
      </c>
      <c r="V71" s="1494"/>
      <c r="W71" s="1495"/>
      <c r="X71" s="781"/>
    </row>
    <row r="72" spans="1:35" ht="49.4" customHeight="1">
      <c r="A72" s="1451"/>
      <c r="B72" s="1474"/>
      <c r="C72" s="1457"/>
      <c r="D72" s="1458"/>
      <c r="E72" s="1458"/>
      <c r="F72" s="1458"/>
      <c r="G72" s="1458"/>
      <c r="H72" s="1459"/>
      <c r="I72" s="1457"/>
      <c r="J72" s="1458"/>
      <c r="K72" s="1458"/>
      <c r="L72" s="1458"/>
      <c r="M72" s="1458"/>
      <c r="N72" s="1459"/>
      <c r="O72" s="1457"/>
      <c r="P72" s="1458"/>
      <c r="Q72" s="1458"/>
      <c r="R72" s="1458"/>
      <c r="S72" s="1459"/>
      <c r="T72" s="782" t="s">
        <v>808</v>
      </c>
      <c r="U72" s="1444" t="s">
        <v>809</v>
      </c>
      <c r="V72" s="1445"/>
      <c r="W72" s="1446"/>
      <c r="X72" s="783"/>
    </row>
    <row r="73" spans="1:35" ht="49.4" customHeight="1">
      <c r="A73" s="1451"/>
      <c r="B73" s="1474"/>
      <c r="C73" s="1457"/>
      <c r="D73" s="1458"/>
      <c r="E73" s="1458"/>
      <c r="F73" s="1458"/>
      <c r="G73" s="1458"/>
      <c r="H73" s="1459"/>
      <c r="I73" s="1457"/>
      <c r="J73" s="1458"/>
      <c r="K73" s="1458"/>
      <c r="L73" s="1458"/>
      <c r="M73" s="1458"/>
      <c r="N73" s="1459"/>
      <c r="O73" s="1457"/>
      <c r="P73" s="1458"/>
      <c r="Q73" s="1458"/>
      <c r="R73" s="1458"/>
      <c r="S73" s="1459"/>
      <c r="T73" s="784" t="s">
        <v>810</v>
      </c>
      <c r="U73" s="1444" t="s">
        <v>809</v>
      </c>
      <c r="V73" s="1445"/>
      <c r="W73" s="1446"/>
      <c r="X73" s="783"/>
    </row>
    <row r="74" spans="1:35" ht="49.4" customHeight="1">
      <c r="A74" s="1451"/>
      <c r="B74" s="1474"/>
      <c r="C74" s="1457"/>
      <c r="D74" s="1458"/>
      <c r="E74" s="1458"/>
      <c r="F74" s="1458"/>
      <c r="G74" s="1458"/>
      <c r="H74" s="1459"/>
      <c r="I74" s="1457"/>
      <c r="J74" s="1458"/>
      <c r="K74" s="1458"/>
      <c r="L74" s="1458"/>
      <c r="M74" s="1458"/>
      <c r="N74" s="1459"/>
      <c r="O74" s="1457"/>
      <c r="P74" s="1458"/>
      <c r="Q74" s="1458"/>
      <c r="R74" s="1458"/>
      <c r="S74" s="1459"/>
      <c r="T74" s="784" t="s">
        <v>811</v>
      </c>
      <c r="U74" s="1444" t="s">
        <v>809</v>
      </c>
      <c r="V74" s="1445"/>
      <c r="W74" s="1446"/>
      <c r="X74" s="783"/>
    </row>
    <row r="75" spans="1:35" ht="49.4" customHeight="1">
      <c r="A75" s="1451"/>
      <c r="B75" s="1474"/>
      <c r="C75" s="1457"/>
      <c r="D75" s="1458"/>
      <c r="E75" s="1458"/>
      <c r="F75" s="1458"/>
      <c r="G75" s="1458"/>
      <c r="H75" s="1459"/>
      <c r="I75" s="1457"/>
      <c r="J75" s="1458"/>
      <c r="K75" s="1458"/>
      <c r="L75" s="1458"/>
      <c r="M75" s="1458"/>
      <c r="N75" s="1459"/>
      <c r="O75" s="1457"/>
      <c r="P75" s="1458"/>
      <c r="Q75" s="1458"/>
      <c r="R75" s="1458"/>
      <c r="S75" s="1459"/>
      <c r="T75" s="785" t="s">
        <v>815</v>
      </c>
      <c r="U75" s="1444" t="s">
        <v>851</v>
      </c>
      <c r="V75" s="1445"/>
      <c r="W75" s="1446"/>
      <c r="X75" s="783"/>
    </row>
    <row r="76" spans="1:35" ht="49.4" customHeight="1">
      <c r="A76" s="1451"/>
      <c r="B76" s="1474"/>
      <c r="C76" s="1457"/>
      <c r="D76" s="1458"/>
      <c r="E76" s="1458"/>
      <c r="F76" s="1458"/>
      <c r="G76" s="1458"/>
      <c r="H76" s="1459"/>
      <c r="I76" s="1457"/>
      <c r="J76" s="1458"/>
      <c r="K76" s="1458"/>
      <c r="L76" s="1458"/>
      <c r="M76" s="1458"/>
      <c r="N76" s="1459"/>
      <c r="O76" s="1457"/>
      <c r="P76" s="1458"/>
      <c r="Q76" s="1458"/>
      <c r="R76" s="1458"/>
      <c r="S76" s="1459"/>
      <c r="T76" s="785" t="s">
        <v>789</v>
      </c>
      <c r="U76" s="1444" t="s">
        <v>809</v>
      </c>
      <c r="V76" s="1445"/>
      <c r="W76" s="1446"/>
      <c r="X76" s="783"/>
    </row>
    <row r="77" spans="1:35" ht="49.4" customHeight="1">
      <c r="A77" s="1451"/>
      <c r="B77" s="1474"/>
      <c r="C77" s="1457"/>
      <c r="D77" s="1458"/>
      <c r="E77" s="1458"/>
      <c r="F77" s="1458"/>
      <c r="G77" s="1458"/>
      <c r="H77" s="1459"/>
      <c r="I77" s="1457"/>
      <c r="J77" s="1458"/>
      <c r="K77" s="1458"/>
      <c r="L77" s="1458"/>
      <c r="M77" s="1458"/>
      <c r="N77" s="1459"/>
      <c r="O77" s="1457"/>
      <c r="P77" s="1458"/>
      <c r="Q77" s="1458"/>
      <c r="R77" s="1458"/>
      <c r="S77" s="1459"/>
      <c r="T77" s="782" t="s">
        <v>817</v>
      </c>
      <c r="U77" s="1444" t="s">
        <v>809</v>
      </c>
      <c r="V77" s="1445"/>
      <c r="W77" s="1446"/>
      <c r="X77" s="783"/>
    </row>
    <row r="78" spans="1:35" ht="49.4" customHeight="1">
      <c r="A78" s="1451"/>
      <c r="B78" s="1474"/>
      <c r="C78" s="1457"/>
      <c r="D78" s="1458"/>
      <c r="E78" s="1458"/>
      <c r="F78" s="1458"/>
      <c r="G78" s="1458"/>
      <c r="H78" s="1459"/>
      <c r="I78" s="1457"/>
      <c r="J78" s="1458"/>
      <c r="K78" s="1458"/>
      <c r="L78" s="1458"/>
      <c r="M78" s="1458"/>
      <c r="N78" s="1459"/>
      <c r="O78" s="1457"/>
      <c r="P78" s="1458"/>
      <c r="Q78" s="1458"/>
      <c r="R78" s="1458"/>
      <c r="S78" s="1459"/>
      <c r="T78" s="782" t="s">
        <v>791</v>
      </c>
      <c r="U78" s="1444" t="s">
        <v>809</v>
      </c>
      <c r="V78" s="1445"/>
      <c r="W78" s="1446"/>
      <c r="X78" s="783"/>
    </row>
    <row r="79" spans="1:35" ht="49.4" customHeight="1">
      <c r="A79" s="1451"/>
      <c r="B79" s="1474"/>
      <c r="C79" s="1457"/>
      <c r="D79" s="1458"/>
      <c r="E79" s="1458"/>
      <c r="F79" s="1458"/>
      <c r="G79" s="1458"/>
      <c r="H79" s="1459"/>
      <c r="I79" s="1457"/>
      <c r="J79" s="1458"/>
      <c r="K79" s="1458"/>
      <c r="L79" s="1458"/>
      <c r="M79" s="1458"/>
      <c r="N79" s="1459"/>
      <c r="O79" s="1457"/>
      <c r="P79" s="1458"/>
      <c r="Q79" s="1458"/>
      <c r="R79" s="1458"/>
      <c r="S79" s="1459"/>
      <c r="T79" s="784" t="s">
        <v>819</v>
      </c>
      <c r="U79" s="1444" t="s">
        <v>868</v>
      </c>
      <c r="V79" s="1445"/>
      <c r="W79" s="1446"/>
      <c r="X79" s="783"/>
    </row>
    <row r="80" spans="1:35" ht="49.4" customHeight="1">
      <c r="A80" s="1451"/>
      <c r="B80" s="1474"/>
      <c r="C80" s="1457"/>
      <c r="D80" s="1458"/>
      <c r="E80" s="1458"/>
      <c r="F80" s="1458"/>
      <c r="G80" s="1458"/>
      <c r="H80" s="1459"/>
      <c r="I80" s="1457"/>
      <c r="J80" s="1458"/>
      <c r="K80" s="1458"/>
      <c r="L80" s="1458"/>
      <c r="M80" s="1458"/>
      <c r="N80" s="1459"/>
      <c r="O80" s="1457"/>
      <c r="P80" s="1458"/>
      <c r="Q80" s="1458"/>
      <c r="R80" s="1458"/>
      <c r="S80" s="1459"/>
      <c r="T80" s="782" t="s">
        <v>823</v>
      </c>
      <c r="U80" s="1444" t="s">
        <v>869</v>
      </c>
      <c r="V80" s="1445"/>
      <c r="W80" s="1446"/>
      <c r="X80" s="783"/>
    </row>
    <row r="81" spans="1:35" ht="49.4" customHeight="1">
      <c r="A81" s="1451"/>
      <c r="B81" s="1474"/>
      <c r="C81" s="1457"/>
      <c r="D81" s="1458"/>
      <c r="E81" s="1458"/>
      <c r="F81" s="1458"/>
      <c r="G81" s="1458"/>
      <c r="H81" s="1459"/>
      <c r="I81" s="1457"/>
      <c r="J81" s="1458"/>
      <c r="K81" s="1458"/>
      <c r="L81" s="1458"/>
      <c r="M81" s="1458"/>
      <c r="N81" s="1459"/>
      <c r="O81" s="1457"/>
      <c r="P81" s="1458"/>
      <c r="Q81" s="1458"/>
      <c r="R81" s="1458"/>
      <c r="S81" s="1459"/>
      <c r="T81" s="784" t="s">
        <v>854</v>
      </c>
      <c r="U81" s="1444" t="s">
        <v>870</v>
      </c>
      <c r="V81" s="1445"/>
      <c r="W81" s="1446"/>
      <c r="X81" s="783"/>
    </row>
    <row r="82" spans="1:35" ht="49.4" customHeight="1">
      <c r="A82" s="1451"/>
      <c r="B82" s="1474"/>
      <c r="C82" s="1457"/>
      <c r="D82" s="1458"/>
      <c r="E82" s="1458"/>
      <c r="F82" s="1458"/>
      <c r="G82" s="1458"/>
      <c r="H82" s="1459"/>
      <c r="I82" s="1457"/>
      <c r="J82" s="1458"/>
      <c r="K82" s="1458"/>
      <c r="L82" s="1458"/>
      <c r="M82" s="1458"/>
      <c r="N82" s="1459"/>
      <c r="O82" s="1457"/>
      <c r="P82" s="1458"/>
      <c r="Q82" s="1458"/>
      <c r="R82" s="1458"/>
      <c r="S82" s="1459"/>
      <c r="T82" s="784" t="s">
        <v>833</v>
      </c>
      <c r="U82" s="1444" t="s">
        <v>809</v>
      </c>
      <c r="V82" s="1445"/>
      <c r="W82" s="1446"/>
      <c r="X82" s="783"/>
    </row>
    <row r="83" spans="1:35" ht="49.4" customHeight="1">
      <c r="A83" s="1451"/>
      <c r="B83" s="1474"/>
      <c r="C83" s="1457"/>
      <c r="D83" s="1458"/>
      <c r="E83" s="1458"/>
      <c r="F83" s="1458"/>
      <c r="G83" s="1458"/>
      <c r="H83" s="1459"/>
      <c r="I83" s="1457"/>
      <c r="J83" s="1458"/>
      <c r="K83" s="1458"/>
      <c r="L83" s="1458"/>
      <c r="M83" s="1458"/>
      <c r="N83" s="1459"/>
      <c r="O83" s="1457"/>
      <c r="P83" s="1458"/>
      <c r="Q83" s="1458"/>
      <c r="R83" s="1458"/>
      <c r="S83" s="1459"/>
      <c r="T83" s="785" t="s">
        <v>834</v>
      </c>
      <c r="U83" s="1444" t="s">
        <v>871</v>
      </c>
      <c r="V83" s="1445"/>
      <c r="W83" s="1446"/>
      <c r="X83" s="783"/>
    </row>
    <row r="84" spans="1:35" ht="49.4" customHeight="1">
      <c r="A84" s="1451"/>
      <c r="B84" s="1474"/>
      <c r="C84" s="1457"/>
      <c r="D84" s="1458"/>
      <c r="E84" s="1458"/>
      <c r="F84" s="1458"/>
      <c r="G84" s="1458"/>
      <c r="H84" s="1459"/>
      <c r="I84" s="1457"/>
      <c r="J84" s="1458"/>
      <c r="K84" s="1458"/>
      <c r="L84" s="1458"/>
      <c r="M84" s="1458"/>
      <c r="N84" s="1459"/>
      <c r="O84" s="1457"/>
      <c r="P84" s="1458"/>
      <c r="Q84" s="1458"/>
      <c r="R84" s="1458"/>
      <c r="S84" s="1459"/>
      <c r="T84" s="784" t="s">
        <v>872</v>
      </c>
      <c r="U84" s="1444" t="s">
        <v>809</v>
      </c>
      <c r="V84" s="1445"/>
      <c r="W84" s="1446"/>
      <c r="X84" s="783"/>
    </row>
    <row r="85" spans="1:35" ht="49.4" customHeight="1">
      <c r="A85" s="1451"/>
      <c r="B85" s="1474"/>
      <c r="C85" s="1457"/>
      <c r="D85" s="1458"/>
      <c r="E85" s="1458"/>
      <c r="F85" s="1458"/>
      <c r="G85" s="1458"/>
      <c r="H85" s="1459"/>
      <c r="I85" s="1457"/>
      <c r="J85" s="1458"/>
      <c r="K85" s="1458"/>
      <c r="L85" s="1458"/>
      <c r="M85" s="1458"/>
      <c r="N85" s="1459"/>
      <c r="O85" s="1457"/>
      <c r="P85" s="1458"/>
      <c r="Q85" s="1458"/>
      <c r="R85" s="1458"/>
      <c r="S85" s="1459"/>
      <c r="T85" s="784" t="s">
        <v>873</v>
      </c>
      <c r="U85" s="1444" t="s">
        <v>809</v>
      </c>
      <c r="V85" s="1445"/>
      <c r="W85" s="1446"/>
      <c r="X85" s="786"/>
    </row>
    <row r="86" spans="1:35" ht="49.4" customHeight="1">
      <c r="A86" s="1451"/>
      <c r="B86" s="1474"/>
      <c r="C86" s="1457"/>
      <c r="D86" s="1458"/>
      <c r="E86" s="1458"/>
      <c r="F86" s="1458"/>
      <c r="G86" s="1458"/>
      <c r="H86" s="1459"/>
      <c r="I86" s="1457"/>
      <c r="J86" s="1458"/>
      <c r="K86" s="1458"/>
      <c r="L86" s="1458"/>
      <c r="M86" s="1458"/>
      <c r="N86" s="1459"/>
      <c r="O86" s="1457"/>
      <c r="P86" s="1458"/>
      <c r="Q86" s="1458"/>
      <c r="R86" s="1458"/>
      <c r="S86" s="1459"/>
      <c r="T86" s="784" t="s">
        <v>830</v>
      </c>
      <c r="U86" s="1444" t="s">
        <v>874</v>
      </c>
      <c r="V86" s="1445"/>
      <c r="W86" s="1446"/>
      <c r="X86" s="783"/>
    </row>
    <row r="87" spans="1:35" ht="49.4" customHeight="1">
      <c r="A87" s="1451"/>
      <c r="B87" s="1474"/>
      <c r="C87" s="1457"/>
      <c r="D87" s="1458"/>
      <c r="E87" s="1458"/>
      <c r="F87" s="1458"/>
      <c r="G87" s="1458"/>
      <c r="H87" s="1459"/>
      <c r="I87" s="1457"/>
      <c r="J87" s="1458"/>
      <c r="K87" s="1458"/>
      <c r="L87" s="1458"/>
      <c r="M87" s="1458"/>
      <c r="N87" s="1459"/>
      <c r="O87" s="1457"/>
      <c r="P87" s="1458"/>
      <c r="Q87" s="1458"/>
      <c r="R87" s="1458"/>
      <c r="S87" s="1459"/>
      <c r="T87" s="784" t="s">
        <v>828</v>
      </c>
      <c r="U87" s="1444" t="s">
        <v>809</v>
      </c>
      <c r="V87" s="1445"/>
      <c r="W87" s="1446"/>
      <c r="X87" s="783"/>
    </row>
    <row r="88" spans="1:35" ht="49.4" customHeight="1">
      <c r="A88" s="1451"/>
      <c r="B88" s="1474"/>
      <c r="C88" s="1457"/>
      <c r="D88" s="1458"/>
      <c r="E88" s="1458"/>
      <c r="F88" s="1458"/>
      <c r="G88" s="1458"/>
      <c r="H88" s="1459"/>
      <c r="I88" s="1457"/>
      <c r="J88" s="1458"/>
      <c r="K88" s="1458"/>
      <c r="L88" s="1458"/>
      <c r="M88" s="1458"/>
      <c r="N88" s="1459"/>
      <c r="O88" s="1457"/>
      <c r="P88" s="1458"/>
      <c r="Q88" s="1458"/>
      <c r="R88" s="1458"/>
      <c r="S88" s="1459"/>
      <c r="T88" s="814" t="s">
        <v>859</v>
      </c>
      <c r="U88" s="1444" t="s">
        <v>809</v>
      </c>
      <c r="V88" s="1445"/>
      <c r="W88" s="1446"/>
      <c r="X88" s="783"/>
    </row>
    <row r="89" spans="1:35" ht="49.4" customHeight="1">
      <c r="A89" s="1451"/>
      <c r="B89" s="1474"/>
      <c r="C89" s="1457"/>
      <c r="D89" s="1458"/>
      <c r="E89" s="1458"/>
      <c r="F89" s="1458"/>
      <c r="G89" s="1458"/>
      <c r="H89" s="1459"/>
      <c r="I89" s="1457"/>
      <c r="J89" s="1458"/>
      <c r="K89" s="1458"/>
      <c r="L89" s="1458"/>
      <c r="M89" s="1458"/>
      <c r="N89" s="1459"/>
      <c r="O89" s="1457"/>
      <c r="P89" s="1458"/>
      <c r="Q89" s="1458"/>
      <c r="R89" s="1458"/>
      <c r="S89" s="1459"/>
      <c r="T89" s="785" t="s">
        <v>836</v>
      </c>
      <c r="U89" s="1444" t="s">
        <v>809</v>
      </c>
      <c r="V89" s="1445"/>
      <c r="W89" s="1446"/>
      <c r="X89" s="783"/>
    </row>
    <row r="90" spans="1:35" ht="49.4" customHeight="1">
      <c r="A90" s="1451"/>
      <c r="B90" s="1474"/>
      <c r="C90" s="1457"/>
      <c r="D90" s="1458"/>
      <c r="E90" s="1458"/>
      <c r="F90" s="1458"/>
      <c r="G90" s="1458"/>
      <c r="H90" s="1459"/>
      <c r="I90" s="1457"/>
      <c r="J90" s="1458"/>
      <c r="K90" s="1458"/>
      <c r="L90" s="1458"/>
      <c r="M90" s="1458"/>
      <c r="N90" s="1459"/>
      <c r="O90" s="1457"/>
      <c r="P90" s="1458"/>
      <c r="Q90" s="1458"/>
      <c r="R90" s="1458"/>
      <c r="S90" s="1459"/>
      <c r="T90" s="785" t="s">
        <v>841</v>
      </c>
      <c r="U90" s="1444" t="s">
        <v>809</v>
      </c>
      <c r="V90" s="1445"/>
      <c r="W90" s="1446"/>
      <c r="X90" s="786"/>
    </row>
    <row r="91" spans="1:35" ht="49.4" customHeight="1">
      <c r="A91" s="1451"/>
      <c r="B91" s="1474"/>
      <c r="C91" s="1457"/>
      <c r="D91" s="1458"/>
      <c r="E91" s="1458"/>
      <c r="F91" s="1458"/>
      <c r="G91" s="1458"/>
      <c r="H91" s="1459"/>
      <c r="I91" s="1457"/>
      <c r="J91" s="1458"/>
      <c r="K91" s="1458"/>
      <c r="L91" s="1458"/>
      <c r="M91" s="1458"/>
      <c r="N91" s="1459"/>
      <c r="O91" s="1460"/>
      <c r="P91" s="1461"/>
      <c r="Q91" s="1461"/>
      <c r="R91" s="1461"/>
      <c r="S91" s="1462"/>
      <c r="T91" s="815" t="s">
        <v>875</v>
      </c>
      <c r="U91" s="1444" t="s">
        <v>809</v>
      </c>
      <c r="V91" s="1445"/>
      <c r="W91" s="1446"/>
      <c r="X91" s="813"/>
    </row>
    <row r="92" spans="1:35" ht="42" customHeight="1">
      <c r="A92" s="930"/>
      <c r="B92" s="931"/>
      <c r="C92" s="927"/>
      <c r="D92" s="928"/>
      <c r="E92" s="928"/>
      <c r="F92" s="928"/>
      <c r="G92" s="928"/>
      <c r="H92" s="929"/>
      <c r="I92" s="927"/>
      <c r="J92" s="928"/>
      <c r="K92" s="928"/>
      <c r="L92" s="928"/>
      <c r="M92" s="928"/>
      <c r="N92" s="929"/>
      <c r="O92" s="1395" t="s">
        <v>1093</v>
      </c>
      <c r="P92" s="1396"/>
      <c r="Q92" s="1396"/>
      <c r="R92" s="1396"/>
      <c r="S92" s="1396"/>
      <c r="T92" s="1397" t="s">
        <v>1092</v>
      </c>
      <c r="U92" s="1444" t="s">
        <v>1104</v>
      </c>
      <c r="V92" s="1445"/>
      <c r="W92" s="1446"/>
      <c r="X92" s="786"/>
    </row>
    <row r="93" spans="1:35" ht="43.4" customHeight="1">
      <c r="A93" s="788"/>
      <c r="B93" s="819"/>
      <c r="C93" s="790"/>
      <c r="D93" s="791"/>
      <c r="E93" s="791"/>
      <c r="F93" s="791"/>
      <c r="G93" s="791"/>
      <c r="H93" s="792"/>
      <c r="I93" s="790"/>
      <c r="J93" s="791"/>
      <c r="K93" s="791"/>
      <c r="L93" s="791"/>
      <c r="M93" s="791"/>
      <c r="N93" s="792"/>
      <c r="O93" s="1491" t="s">
        <v>842</v>
      </c>
      <c r="P93" s="1491"/>
      <c r="Q93" s="1491"/>
      <c r="R93" s="1491"/>
      <c r="S93" s="1491"/>
      <c r="T93" s="1491"/>
      <c r="U93" s="1444" t="s">
        <v>862</v>
      </c>
      <c r="V93" s="1445"/>
      <c r="W93" s="1446"/>
      <c r="X93" s="820"/>
      <c r="Y93" s="794"/>
      <c r="Z93" s="794"/>
      <c r="AA93" s="794"/>
      <c r="AB93" s="794"/>
      <c r="AC93" s="794"/>
      <c r="AD93" s="794"/>
      <c r="AE93" s="794"/>
      <c r="AF93" s="794"/>
      <c r="AG93" s="794"/>
      <c r="AH93" s="794"/>
      <c r="AI93" s="795"/>
    </row>
    <row r="94" spans="1:35" ht="43.4" customHeight="1" thickBot="1">
      <c r="A94" s="801"/>
      <c r="B94" s="821"/>
      <c r="C94" s="803"/>
      <c r="D94" s="804"/>
      <c r="E94" s="804"/>
      <c r="F94" s="804"/>
      <c r="G94" s="804"/>
      <c r="H94" s="805"/>
      <c r="I94" s="803"/>
      <c r="J94" s="804"/>
      <c r="K94" s="804"/>
      <c r="L94" s="804"/>
      <c r="M94" s="804"/>
      <c r="N94" s="805"/>
      <c r="O94" s="1478" t="s">
        <v>770</v>
      </c>
      <c r="P94" s="1479"/>
      <c r="Q94" s="1479"/>
      <c r="R94" s="1479"/>
      <c r="S94" s="1480"/>
      <c r="T94" s="1096" t="s">
        <v>1142</v>
      </c>
      <c r="U94" s="1481" t="s">
        <v>1131</v>
      </c>
      <c r="V94" s="1482"/>
      <c r="W94" s="1483"/>
      <c r="X94" s="1097"/>
      <c r="Y94" s="798"/>
      <c r="Z94" s="798"/>
      <c r="AA94" s="798"/>
      <c r="AB94" s="798"/>
      <c r="AC94" s="798"/>
      <c r="AD94" s="798"/>
      <c r="AE94" s="798"/>
      <c r="AF94" s="798"/>
      <c r="AG94" s="798"/>
      <c r="AH94" s="798"/>
    </row>
    <row r="95" spans="1:35" ht="14.75" customHeight="1" thickBot="1">
      <c r="A95" s="826"/>
      <c r="B95" s="822"/>
      <c r="C95" s="807"/>
      <c r="D95" s="807"/>
      <c r="E95" s="807"/>
      <c r="F95" s="807"/>
      <c r="G95" s="807"/>
      <c r="H95" s="807"/>
      <c r="I95" s="807"/>
      <c r="J95" s="807"/>
      <c r="K95" s="807"/>
      <c r="L95" s="807"/>
      <c r="M95" s="807"/>
      <c r="N95" s="807"/>
      <c r="O95" s="807"/>
      <c r="P95" s="807"/>
      <c r="Q95" s="807"/>
      <c r="R95" s="807"/>
      <c r="S95" s="807"/>
      <c r="T95" s="794"/>
      <c r="U95" s="794"/>
      <c r="V95" s="794"/>
      <c r="W95" s="794"/>
      <c r="X95" s="808"/>
    </row>
    <row r="96" spans="1:35" s="17" customFormat="1" ht="45" customHeight="1" thickBot="1">
      <c r="A96" s="829" t="s">
        <v>355</v>
      </c>
      <c r="B96" s="1104" t="s">
        <v>797</v>
      </c>
      <c r="C96" s="1441"/>
      <c r="D96" s="1442"/>
      <c r="E96" s="1442"/>
      <c r="F96" s="1442"/>
      <c r="G96" s="1442"/>
      <c r="H96" s="1442"/>
      <c r="I96" s="1442"/>
      <c r="J96" s="1442"/>
      <c r="K96" s="1442"/>
      <c r="L96" s="1442"/>
      <c r="M96" s="1442"/>
      <c r="N96" s="1443"/>
      <c r="O96" s="1484"/>
      <c r="P96" s="1485"/>
      <c r="Q96" s="1485"/>
      <c r="R96" s="1485"/>
      <c r="S96" s="1486"/>
      <c r="T96" s="1441" t="s">
        <v>801</v>
      </c>
      <c r="U96" s="1442"/>
      <c r="V96" s="1442"/>
      <c r="W96" s="1443"/>
      <c r="X96" s="779" t="s">
        <v>357</v>
      </c>
    </row>
    <row r="97" spans="1:35" ht="39.65" customHeight="1">
      <c r="A97" s="1496" t="s">
        <v>1143</v>
      </c>
      <c r="B97" s="1474"/>
      <c r="C97" s="1522"/>
      <c r="D97" s="1523"/>
      <c r="E97" s="1523"/>
      <c r="F97" s="1523"/>
      <c r="G97" s="1523"/>
      <c r="H97" s="1523"/>
      <c r="I97" s="1523"/>
      <c r="J97" s="1523"/>
      <c r="K97" s="1523"/>
      <c r="L97" s="1523"/>
      <c r="M97" s="1523"/>
      <c r="N97" s="1524"/>
      <c r="O97" s="1501"/>
      <c r="P97" s="1502"/>
      <c r="Q97" s="1502"/>
      <c r="R97" s="1502"/>
      <c r="S97" s="1503"/>
      <c r="T97" s="782" t="s">
        <v>808</v>
      </c>
      <c r="U97" s="1391" t="s">
        <v>809</v>
      </c>
      <c r="V97" s="1392"/>
      <c r="W97" s="1393"/>
      <c r="X97" s="783"/>
    </row>
    <row r="98" spans="1:35" ht="39.65" customHeight="1">
      <c r="A98" s="1497"/>
      <c r="B98" s="1474"/>
      <c r="C98" s="1522"/>
      <c r="D98" s="1523"/>
      <c r="E98" s="1523"/>
      <c r="F98" s="1523"/>
      <c r="G98" s="1523"/>
      <c r="H98" s="1523"/>
      <c r="I98" s="1523"/>
      <c r="J98" s="1523"/>
      <c r="K98" s="1523"/>
      <c r="L98" s="1523"/>
      <c r="M98" s="1523"/>
      <c r="N98" s="1524"/>
      <c r="O98" s="1501"/>
      <c r="P98" s="1502"/>
      <c r="Q98" s="1502"/>
      <c r="R98" s="1502"/>
      <c r="S98" s="1503"/>
      <c r="T98" s="784" t="s">
        <v>810</v>
      </c>
      <c r="U98" s="1391" t="s">
        <v>809</v>
      </c>
      <c r="V98" s="1392"/>
      <c r="W98" s="1393"/>
      <c r="X98" s="783"/>
    </row>
    <row r="99" spans="1:35" ht="39.65" customHeight="1">
      <c r="A99" s="1497"/>
      <c r="B99" s="1474"/>
      <c r="C99" s="1522"/>
      <c r="D99" s="1523"/>
      <c r="E99" s="1523"/>
      <c r="F99" s="1523"/>
      <c r="G99" s="1523"/>
      <c r="H99" s="1523"/>
      <c r="I99" s="1523"/>
      <c r="J99" s="1523"/>
      <c r="K99" s="1523"/>
      <c r="L99" s="1523"/>
      <c r="M99" s="1523"/>
      <c r="N99" s="1524"/>
      <c r="O99" s="1501"/>
      <c r="P99" s="1502"/>
      <c r="Q99" s="1502"/>
      <c r="R99" s="1502"/>
      <c r="S99" s="1503"/>
      <c r="T99" s="785" t="s">
        <v>815</v>
      </c>
      <c r="U99" s="1391" t="s">
        <v>851</v>
      </c>
      <c r="V99" s="1392"/>
      <c r="W99" s="1393"/>
      <c r="X99" s="783"/>
    </row>
    <row r="100" spans="1:35" ht="39.65" customHeight="1">
      <c r="A100" s="1497"/>
      <c r="B100" s="1474"/>
      <c r="C100" s="1522"/>
      <c r="D100" s="1523"/>
      <c r="E100" s="1523"/>
      <c r="F100" s="1523"/>
      <c r="G100" s="1523"/>
      <c r="H100" s="1523"/>
      <c r="I100" s="1523"/>
      <c r="J100" s="1523"/>
      <c r="K100" s="1523"/>
      <c r="L100" s="1523"/>
      <c r="M100" s="1523"/>
      <c r="N100" s="1524"/>
      <c r="O100" s="1501"/>
      <c r="P100" s="1502"/>
      <c r="Q100" s="1502"/>
      <c r="R100" s="1502"/>
      <c r="S100" s="1503"/>
      <c r="T100" s="785" t="s">
        <v>789</v>
      </c>
      <c r="U100" s="1391" t="s">
        <v>809</v>
      </c>
      <c r="V100" s="1392"/>
      <c r="W100" s="1393"/>
      <c r="X100" s="783"/>
    </row>
    <row r="101" spans="1:35" ht="39.65" customHeight="1">
      <c r="A101" s="1497"/>
      <c r="B101" s="1474"/>
      <c r="C101" s="1522"/>
      <c r="D101" s="1523"/>
      <c r="E101" s="1523"/>
      <c r="F101" s="1523"/>
      <c r="G101" s="1523"/>
      <c r="H101" s="1523"/>
      <c r="I101" s="1523"/>
      <c r="J101" s="1523"/>
      <c r="K101" s="1523"/>
      <c r="L101" s="1523"/>
      <c r="M101" s="1523"/>
      <c r="N101" s="1524"/>
      <c r="O101" s="1501"/>
      <c r="P101" s="1502"/>
      <c r="Q101" s="1502"/>
      <c r="R101" s="1502"/>
      <c r="S101" s="1503"/>
      <c r="T101" s="782" t="s">
        <v>1140</v>
      </c>
      <c r="U101" s="1391" t="s">
        <v>809</v>
      </c>
      <c r="V101" s="1392"/>
      <c r="W101" s="1393"/>
      <c r="X101" s="783"/>
    </row>
    <row r="102" spans="1:35" ht="39.65" customHeight="1">
      <c r="A102" s="1497"/>
      <c r="B102" s="1474"/>
      <c r="C102" s="1522"/>
      <c r="D102" s="1523"/>
      <c r="E102" s="1523"/>
      <c r="F102" s="1523"/>
      <c r="G102" s="1523"/>
      <c r="H102" s="1523"/>
      <c r="I102" s="1523"/>
      <c r="J102" s="1523"/>
      <c r="K102" s="1523"/>
      <c r="L102" s="1523"/>
      <c r="M102" s="1523"/>
      <c r="N102" s="1524"/>
      <c r="O102" s="1501"/>
      <c r="P102" s="1502"/>
      <c r="Q102" s="1502"/>
      <c r="R102" s="1502"/>
      <c r="S102" s="1503"/>
      <c r="T102" s="782" t="s">
        <v>791</v>
      </c>
      <c r="U102" s="1391" t="s">
        <v>809</v>
      </c>
      <c r="V102" s="1392"/>
      <c r="W102" s="1393"/>
      <c r="X102" s="783"/>
    </row>
    <row r="103" spans="1:35" ht="39.65" customHeight="1">
      <c r="A103" s="1497"/>
      <c r="B103" s="1474"/>
      <c r="C103" s="1522"/>
      <c r="D103" s="1523"/>
      <c r="E103" s="1523"/>
      <c r="F103" s="1523"/>
      <c r="G103" s="1523"/>
      <c r="H103" s="1523"/>
      <c r="I103" s="1523"/>
      <c r="J103" s="1523"/>
      <c r="K103" s="1523"/>
      <c r="L103" s="1523"/>
      <c r="M103" s="1523"/>
      <c r="N103" s="1524"/>
      <c r="O103" s="1501"/>
      <c r="P103" s="1502"/>
      <c r="Q103" s="1502"/>
      <c r="R103" s="1502"/>
      <c r="S103" s="1503"/>
      <c r="T103" s="782" t="s">
        <v>1139</v>
      </c>
      <c r="U103" s="1391" t="s">
        <v>809</v>
      </c>
      <c r="V103" s="1392"/>
      <c r="W103" s="1393"/>
      <c r="X103" s="783"/>
    </row>
    <row r="104" spans="1:35" ht="39.65" customHeight="1">
      <c r="A104" s="1497"/>
      <c r="B104" s="1474"/>
      <c r="C104" s="1522"/>
      <c r="D104" s="1523"/>
      <c r="E104" s="1523"/>
      <c r="F104" s="1523"/>
      <c r="G104" s="1523"/>
      <c r="H104" s="1523"/>
      <c r="I104" s="1523"/>
      <c r="J104" s="1523"/>
      <c r="K104" s="1523"/>
      <c r="L104" s="1523"/>
      <c r="M104" s="1523"/>
      <c r="N104" s="1524"/>
      <c r="O104" s="1501"/>
      <c r="P104" s="1502"/>
      <c r="Q104" s="1502"/>
      <c r="R104" s="1502"/>
      <c r="S104" s="1503"/>
      <c r="T104" s="784" t="s">
        <v>819</v>
      </c>
      <c r="U104" s="1391" t="s">
        <v>878</v>
      </c>
      <c r="V104" s="1392"/>
      <c r="W104" s="1393"/>
      <c r="X104" s="783"/>
    </row>
    <row r="105" spans="1:35" ht="39.65" customHeight="1">
      <c r="A105" s="1497"/>
      <c r="B105" s="1474"/>
      <c r="C105" s="1522"/>
      <c r="D105" s="1523"/>
      <c r="E105" s="1523"/>
      <c r="F105" s="1523"/>
      <c r="G105" s="1523"/>
      <c r="H105" s="1523"/>
      <c r="I105" s="1523"/>
      <c r="J105" s="1523"/>
      <c r="K105" s="1523"/>
      <c r="L105" s="1523"/>
      <c r="M105" s="1523"/>
      <c r="N105" s="1524"/>
      <c r="O105" s="1501"/>
      <c r="P105" s="1502"/>
      <c r="Q105" s="1502"/>
      <c r="R105" s="1502"/>
      <c r="S105" s="1503"/>
      <c r="T105" s="784" t="s">
        <v>823</v>
      </c>
      <c r="U105" s="1391" t="s">
        <v>853</v>
      </c>
      <c r="V105" s="1392"/>
      <c r="W105" s="1393"/>
      <c r="X105" s="783"/>
    </row>
    <row r="106" spans="1:35" ht="39.65" customHeight="1">
      <c r="A106" s="1497"/>
      <c r="B106" s="1474"/>
      <c r="C106" s="1522"/>
      <c r="D106" s="1523"/>
      <c r="E106" s="1523"/>
      <c r="F106" s="1523"/>
      <c r="G106" s="1523"/>
      <c r="H106" s="1523"/>
      <c r="I106" s="1523"/>
      <c r="J106" s="1523"/>
      <c r="K106" s="1523"/>
      <c r="L106" s="1523"/>
      <c r="M106" s="1523"/>
      <c r="N106" s="1524"/>
      <c r="O106" s="1501"/>
      <c r="P106" s="1502"/>
      <c r="Q106" s="1502"/>
      <c r="R106" s="1502"/>
      <c r="S106" s="1503"/>
      <c r="T106" s="784" t="s">
        <v>828</v>
      </c>
      <c r="U106" s="1391" t="s">
        <v>809</v>
      </c>
      <c r="V106" s="1392"/>
      <c r="W106" s="1393"/>
      <c r="X106" s="783"/>
    </row>
    <row r="107" spans="1:35" ht="39.65" customHeight="1">
      <c r="A107" s="1497"/>
      <c r="B107" s="1474"/>
      <c r="C107" s="1522"/>
      <c r="D107" s="1523"/>
      <c r="E107" s="1523"/>
      <c r="F107" s="1523"/>
      <c r="G107" s="1523"/>
      <c r="H107" s="1523"/>
      <c r="I107" s="1523"/>
      <c r="J107" s="1523"/>
      <c r="K107" s="1523"/>
      <c r="L107" s="1523"/>
      <c r="M107" s="1523"/>
      <c r="N107" s="1524"/>
      <c r="O107" s="1501"/>
      <c r="P107" s="1502"/>
      <c r="Q107" s="1502"/>
      <c r="R107" s="1502"/>
      <c r="S107" s="1503"/>
      <c r="T107" s="784" t="s">
        <v>830</v>
      </c>
      <c r="U107" s="1391" t="s">
        <v>858</v>
      </c>
      <c r="V107" s="1392"/>
      <c r="W107" s="1393"/>
      <c r="X107" s="783"/>
    </row>
    <row r="108" spans="1:35" ht="39.65" customHeight="1">
      <c r="A108" s="1497"/>
      <c r="B108" s="1474"/>
      <c r="C108" s="1522"/>
      <c r="D108" s="1523"/>
      <c r="E108" s="1523"/>
      <c r="F108" s="1523"/>
      <c r="G108" s="1523"/>
      <c r="H108" s="1523"/>
      <c r="I108" s="1523"/>
      <c r="J108" s="1523"/>
      <c r="K108" s="1523"/>
      <c r="L108" s="1523"/>
      <c r="M108" s="1523"/>
      <c r="N108" s="1524"/>
      <c r="O108" s="1504"/>
      <c r="P108" s="1505"/>
      <c r="Q108" s="1505"/>
      <c r="R108" s="1505"/>
      <c r="S108" s="1506"/>
      <c r="T108" s="817" t="s">
        <v>841</v>
      </c>
      <c r="U108" s="1391" t="s">
        <v>809</v>
      </c>
      <c r="V108" s="1392"/>
      <c r="W108" s="1393"/>
      <c r="X108" s="818"/>
    </row>
    <row r="109" spans="1:35" ht="39.65" customHeight="1">
      <c r="A109" s="1497"/>
      <c r="B109" s="819"/>
      <c r="C109" s="1522"/>
      <c r="D109" s="1523"/>
      <c r="E109" s="1523"/>
      <c r="F109" s="1523"/>
      <c r="G109" s="1523"/>
      <c r="H109" s="1523"/>
      <c r="I109" s="1523"/>
      <c r="J109" s="1523"/>
      <c r="K109" s="1523"/>
      <c r="L109" s="1523"/>
      <c r="M109" s="1523"/>
      <c r="N109" s="1524"/>
      <c r="O109" s="1491" t="s">
        <v>484</v>
      </c>
      <c r="P109" s="1491"/>
      <c r="Q109" s="1491"/>
      <c r="R109" s="1491"/>
      <c r="S109" s="1491"/>
      <c r="T109" s="1491"/>
      <c r="U109" s="1391" t="s">
        <v>862</v>
      </c>
      <c r="V109" s="1392"/>
      <c r="W109" s="1393"/>
      <c r="X109" s="820"/>
      <c r="Y109" s="794"/>
      <c r="AA109" s="794"/>
      <c r="AB109" s="794"/>
      <c r="AC109" s="794"/>
      <c r="AD109" s="794"/>
      <c r="AE109" s="794"/>
      <c r="AF109" s="794"/>
      <c r="AG109" s="794"/>
      <c r="AH109" s="794"/>
      <c r="AI109" s="795"/>
    </row>
    <row r="110" spans="1:35" ht="39.65" customHeight="1" thickBot="1">
      <c r="A110" s="1521"/>
      <c r="B110" s="821"/>
      <c r="C110" s="1525"/>
      <c r="D110" s="1526"/>
      <c r="E110" s="1526"/>
      <c r="F110" s="1526"/>
      <c r="G110" s="1526"/>
      <c r="H110" s="1526"/>
      <c r="I110" s="1526"/>
      <c r="J110" s="1526"/>
      <c r="K110" s="1526"/>
      <c r="L110" s="1526"/>
      <c r="M110" s="1526"/>
      <c r="N110" s="1527"/>
      <c r="O110" s="1478" t="s">
        <v>770</v>
      </c>
      <c r="P110" s="1479"/>
      <c r="Q110" s="1479"/>
      <c r="R110" s="1479"/>
      <c r="S110" s="1480"/>
      <c r="T110" s="1096" t="s">
        <v>1142</v>
      </c>
      <c r="U110" s="1516" t="s">
        <v>1134</v>
      </c>
      <c r="V110" s="1517"/>
      <c r="W110" s="1518"/>
      <c r="X110" s="1097"/>
      <c r="Y110" s="798"/>
      <c r="Z110" s="798"/>
      <c r="AA110" s="798"/>
      <c r="AB110" s="798"/>
      <c r="AC110" s="798"/>
      <c r="AD110" s="798"/>
      <c r="AE110" s="798"/>
      <c r="AF110" s="798"/>
      <c r="AG110" s="798"/>
      <c r="AH110" s="798"/>
    </row>
    <row r="111" spans="1:35" ht="14.75" customHeight="1" thickBot="1">
      <c r="A111" s="826"/>
      <c r="B111" s="826"/>
      <c r="C111" s="807"/>
      <c r="D111" s="807"/>
      <c r="E111" s="807"/>
      <c r="F111" s="807"/>
      <c r="G111" s="807"/>
      <c r="H111" s="807"/>
      <c r="I111" s="827"/>
      <c r="J111" s="827"/>
      <c r="K111" s="827"/>
      <c r="L111" s="827"/>
      <c r="M111" s="827"/>
      <c r="N111" s="827"/>
      <c r="O111" s="828"/>
      <c r="P111" s="828"/>
      <c r="Q111" s="828"/>
      <c r="R111" s="828"/>
      <c r="S111" s="828"/>
      <c r="T111" s="794"/>
      <c r="U111" s="794"/>
      <c r="V111" s="794"/>
      <c r="W111" s="794"/>
      <c r="X111" s="808"/>
    </row>
    <row r="112" spans="1:35" s="17" customFormat="1" ht="45" customHeight="1" thickBot="1">
      <c r="A112" s="823" t="s">
        <v>355</v>
      </c>
      <c r="B112" s="824" t="s">
        <v>797</v>
      </c>
      <c r="C112" s="1435" t="s">
        <v>798</v>
      </c>
      <c r="D112" s="1436"/>
      <c r="E112" s="1436"/>
      <c r="F112" s="1436"/>
      <c r="G112" s="1436"/>
      <c r="H112" s="1437"/>
      <c r="I112" s="1438" t="s">
        <v>520</v>
      </c>
      <c r="J112" s="1439"/>
      <c r="K112" s="1439"/>
      <c r="L112" s="1439"/>
      <c r="M112" s="1439"/>
      <c r="N112" s="1440"/>
      <c r="O112" s="1438"/>
      <c r="P112" s="1439"/>
      <c r="Q112" s="1439"/>
      <c r="R112" s="1439"/>
      <c r="S112" s="1440"/>
      <c r="T112" s="1441" t="s">
        <v>801</v>
      </c>
      <c r="U112" s="1442"/>
      <c r="V112" s="1442"/>
      <c r="W112" s="1443"/>
      <c r="X112" s="779" t="s">
        <v>357</v>
      </c>
    </row>
    <row r="113" spans="1:24" ht="133.4" customHeight="1">
      <c r="A113" s="1496" t="s">
        <v>257</v>
      </c>
      <c r="B113" s="1492" t="s">
        <v>865</v>
      </c>
      <c r="C113" s="1454" t="s">
        <v>846</v>
      </c>
      <c r="D113" s="1455"/>
      <c r="E113" s="1455"/>
      <c r="F113" s="1455"/>
      <c r="G113" s="1455"/>
      <c r="H113" s="1456"/>
      <c r="I113" s="1454" t="s">
        <v>876</v>
      </c>
      <c r="J113" s="1455"/>
      <c r="K113" s="1455"/>
      <c r="L113" s="1455"/>
      <c r="M113" s="1455"/>
      <c r="N113" s="1456"/>
      <c r="O113" s="1498"/>
      <c r="P113" s="1499"/>
      <c r="Q113" s="1499"/>
      <c r="R113" s="1499"/>
      <c r="S113" s="1500"/>
      <c r="T113" s="825" t="s">
        <v>1101</v>
      </c>
      <c r="U113" s="1507" t="s">
        <v>877</v>
      </c>
      <c r="V113" s="1508"/>
      <c r="W113" s="1509"/>
      <c r="X113" s="781"/>
    </row>
    <row r="114" spans="1:24" ht="39.65" customHeight="1">
      <c r="A114" s="1497"/>
      <c r="B114" s="1474"/>
      <c r="C114" s="1457"/>
      <c r="D114" s="1458"/>
      <c r="E114" s="1458"/>
      <c r="F114" s="1458"/>
      <c r="G114" s="1458"/>
      <c r="H114" s="1459"/>
      <c r="I114" s="1457"/>
      <c r="J114" s="1458"/>
      <c r="K114" s="1458"/>
      <c r="L114" s="1458"/>
      <c r="M114" s="1458"/>
      <c r="N114" s="1459"/>
      <c r="O114" s="1501"/>
      <c r="P114" s="1502"/>
      <c r="Q114" s="1502"/>
      <c r="R114" s="1502"/>
      <c r="S114" s="1503"/>
      <c r="T114" s="782" t="s">
        <v>808</v>
      </c>
      <c r="U114" s="1391" t="s">
        <v>809</v>
      </c>
      <c r="V114" s="1392"/>
      <c r="W114" s="1393"/>
      <c r="X114" s="783"/>
    </row>
    <row r="115" spans="1:24" ht="39.65" customHeight="1">
      <c r="A115" s="1497"/>
      <c r="B115" s="1474"/>
      <c r="C115" s="1457"/>
      <c r="D115" s="1458"/>
      <c r="E115" s="1458"/>
      <c r="F115" s="1458"/>
      <c r="G115" s="1458"/>
      <c r="H115" s="1459"/>
      <c r="I115" s="1457"/>
      <c r="J115" s="1458"/>
      <c r="K115" s="1458"/>
      <c r="L115" s="1458"/>
      <c r="M115" s="1458"/>
      <c r="N115" s="1459"/>
      <c r="O115" s="1501"/>
      <c r="P115" s="1502"/>
      <c r="Q115" s="1502"/>
      <c r="R115" s="1502"/>
      <c r="S115" s="1503"/>
      <c r="T115" s="784" t="s">
        <v>810</v>
      </c>
      <c r="U115" s="1391" t="s">
        <v>809</v>
      </c>
      <c r="V115" s="1392"/>
      <c r="W115" s="1393"/>
      <c r="X115" s="783"/>
    </row>
    <row r="116" spans="1:24" ht="39.65" customHeight="1">
      <c r="A116" s="1497"/>
      <c r="B116" s="1474"/>
      <c r="C116" s="1457"/>
      <c r="D116" s="1458"/>
      <c r="E116" s="1458"/>
      <c r="F116" s="1458"/>
      <c r="G116" s="1458"/>
      <c r="H116" s="1459"/>
      <c r="I116" s="1457"/>
      <c r="J116" s="1458"/>
      <c r="K116" s="1458"/>
      <c r="L116" s="1458"/>
      <c r="M116" s="1458"/>
      <c r="N116" s="1459"/>
      <c r="O116" s="1501"/>
      <c r="P116" s="1502"/>
      <c r="Q116" s="1502"/>
      <c r="R116" s="1502"/>
      <c r="S116" s="1503"/>
      <c r="T116" s="784" t="s">
        <v>811</v>
      </c>
      <c r="U116" s="1391" t="s">
        <v>809</v>
      </c>
      <c r="V116" s="1392"/>
      <c r="W116" s="1393"/>
      <c r="X116" s="783"/>
    </row>
    <row r="117" spans="1:24" ht="39.65" customHeight="1">
      <c r="A117" s="1497"/>
      <c r="B117" s="1474"/>
      <c r="C117" s="1457"/>
      <c r="D117" s="1458"/>
      <c r="E117" s="1458"/>
      <c r="F117" s="1458"/>
      <c r="G117" s="1458"/>
      <c r="H117" s="1459"/>
      <c r="I117" s="1457"/>
      <c r="J117" s="1458"/>
      <c r="K117" s="1458"/>
      <c r="L117" s="1458"/>
      <c r="M117" s="1458"/>
      <c r="N117" s="1459"/>
      <c r="O117" s="1501"/>
      <c r="P117" s="1502"/>
      <c r="Q117" s="1502"/>
      <c r="R117" s="1502"/>
      <c r="S117" s="1503"/>
      <c r="T117" s="784" t="s">
        <v>519</v>
      </c>
      <c r="U117" s="1391" t="s">
        <v>809</v>
      </c>
      <c r="V117" s="1392"/>
      <c r="W117" s="1393"/>
      <c r="X117" s="783"/>
    </row>
    <row r="118" spans="1:24" ht="39.65" customHeight="1">
      <c r="A118" s="1497"/>
      <c r="B118" s="1474"/>
      <c r="C118" s="1457"/>
      <c r="D118" s="1458"/>
      <c r="E118" s="1458"/>
      <c r="F118" s="1458"/>
      <c r="G118" s="1458"/>
      <c r="H118" s="1459"/>
      <c r="I118" s="1457"/>
      <c r="J118" s="1458"/>
      <c r="K118" s="1458"/>
      <c r="L118" s="1458"/>
      <c r="M118" s="1458"/>
      <c r="N118" s="1459"/>
      <c r="O118" s="1501"/>
      <c r="P118" s="1502"/>
      <c r="Q118" s="1502"/>
      <c r="R118" s="1502"/>
      <c r="S118" s="1503"/>
      <c r="T118" s="785" t="s">
        <v>815</v>
      </c>
      <c r="U118" s="1391" t="s">
        <v>851</v>
      </c>
      <c r="V118" s="1392"/>
      <c r="W118" s="1393"/>
      <c r="X118" s="783"/>
    </row>
    <row r="119" spans="1:24" ht="39.65" customHeight="1">
      <c r="A119" s="1497"/>
      <c r="B119" s="1474"/>
      <c r="C119" s="1457"/>
      <c r="D119" s="1458"/>
      <c r="E119" s="1458"/>
      <c r="F119" s="1458"/>
      <c r="G119" s="1458"/>
      <c r="H119" s="1459"/>
      <c r="I119" s="1457"/>
      <c r="J119" s="1458"/>
      <c r="K119" s="1458"/>
      <c r="L119" s="1458"/>
      <c r="M119" s="1458"/>
      <c r="N119" s="1459"/>
      <c r="O119" s="1501"/>
      <c r="P119" s="1502"/>
      <c r="Q119" s="1502"/>
      <c r="R119" s="1502"/>
      <c r="S119" s="1503"/>
      <c r="T119" s="785" t="s">
        <v>789</v>
      </c>
      <c r="U119" s="1391" t="s">
        <v>809</v>
      </c>
      <c r="V119" s="1392"/>
      <c r="W119" s="1393"/>
      <c r="X119" s="783"/>
    </row>
    <row r="120" spans="1:24" ht="39.65" customHeight="1">
      <c r="A120" s="1497"/>
      <c r="B120" s="1474"/>
      <c r="C120" s="1457"/>
      <c r="D120" s="1458"/>
      <c r="E120" s="1458"/>
      <c r="F120" s="1458"/>
      <c r="G120" s="1458"/>
      <c r="H120" s="1459"/>
      <c r="I120" s="1457"/>
      <c r="J120" s="1458"/>
      <c r="K120" s="1458"/>
      <c r="L120" s="1458"/>
      <c r="M120" s="1458"/>
      <c r="N120" s="1459"/>
      <c r="O120" s="1501"/>
      <c r="P120" s="1502"/>
      <c r="Q120" s="1502"/>
      <c r="R120" s="1502"/>
      <c r="S120" s="1503"/>
      <c r="T120" s="782" t="s">
        <v>817</v>
      </c>
      <c r="U120" s="1391" t="s">
        <v>809</v>
      </c>
      <c r="V120" s="1392"/>
      <c r="W120" s="1393"/>
      <c r="X120" s="783"/>
    </row>
    <row r="121" spans="1:24" ht="39.65" customHeight="1">
      <c r="A121" s="1497"/>
      <c r="B121" s="1474"/>
      <c r="C121" s="1457"/>
      <c r="D121" s="1458"/>
      <c r="E121" s="1458"/>
      <c r="F121" s="1458"/>
      <c r="G121" s="1458"/>
      <c r="H121" s="1459"/>
      <c r="I121" s="1457"/>
      <c r="J121" s="1458"/>
      <c r="K121" s="1458"/>
      <c r="L121" s="1458"/>
      <c r="M121" s="1458"/>
      <c r="N121" s="1459"/>
      <c r="O121" s="1501"/>
      <c r="P121" s="1502"/>
      <c r="Q121" s="1502"/>
      <c r="R121" s="1502"/>
      <c r="S121" s="1503"/>
      <c r="T121" s="782" t="s">
        <v>791</v>
      </c>
      <c r="U121" s="1391" t="s">
        <v>809</v>
      </c>
      <c r="V121" s="1392"/>
      <c r="W121" s="1393"/>
      <c r="X121" s="783"/>
    </row>
    <row r="122" spans="1:24" ht="39.65" customHeight="1">
      <c r="A122" s="1497"/>
      <c r="B122" s="1474"/>
      <c r="C122" s="1457"/>
      <c r="D122" s="1458"/>
      <c r="E122" s="1458"/>
      <c r="F122" s="1458"/>
      <c r="G122" s="1458"/>
      <c r="H122" s="1459"/>
      <c r="I122" s="1457"/>
      <c r="J122" s="1458"/>
      <c r="K122" s="1458"/>
      <c r="L122" s="1458"/>
      <c r="M122" s="1458"/>
      <c r="N122" s="1459"/>
      <c r="O122" s="1501"/>
      <c r="P122" s="1502"/>
      <c r="Q122" s="1502"/>
      <c r="R122" s="1502"/>
      <c r="S122" s="1503"/>
      <c r="T122" s="784" t="s">
        <v>819</v>
      </c>
      <c r="U122" s="1391" t="s">
        <v>878</v>
      </c>
      <c r="V122" s="1392"/>
      <c r="W122" s="1393"/>
      <c r="X122" s="783"/>
    </row>
    <row r="123" spans="1:24" ht="39.65" customHeight="1">
      <c r="A123" s="1497"/>
      <c r="B123" s="1474"/>
      <c r="C123" s="1457"/>
      <c r="D123" s="1458"/>
      <c r="E123" s="1458"/>
      <c r="F123" s="1458"/>
      <c r="G123" s="1458"/>
      <c r="H123" s="1459"/>
      <c r="I123" s="1457"/>
      <c r="J123" s="1458"/>
      <c r="K123" s="1458"/>
      <c r="L123" s="1458"/>
      <c r="M123" s="1458"/>
      <c r="N123" s="1459"/>
      <c r="O123" s="1501"/>
      <c r="P123" s="1502"/>
      <c r="Q123" s="1502"/>
      <c r="R123" s="1502"/>
      <c r="S123" s="1503"/>
      <c r="T123" s="784" t="s">
        <v>879</v>
      </c>
      <c r="U123" s="1391" t="s">
        <v>809</v>
      </c>
      <c r="V123" s="1392"/>
      <c r="W123" s="1393"/>
      <c r="X123" s="783"/>
    </row>
    <row r="124" spans="1:24" ht="39.65" customHeight="1">
      <c r="A124" s="1497"/>
      <c r="B124" s="1474"/>
      <c r="C124" s="1457"/>
      <c r="D124" s="1458"/>
      <c r="E124" s="1458"/>
      <c r="F124" s="1458"/>
      <c r="G124" s="1458"/>
      <c r="H124" s="1459"/>
      <c r="I124" s="1457"/>
      <c r="J124" s="1458"/>
      <c r="K124" s="1458"/>
      <c r="L124" s="1458"/>
      <c r="M124" s="1458"/>
      <c r="N124" s="1459"/>
      <c r="O124" s="1501"/>
      <c r="P124" s="1502"/>
      <c r="Q124" s="1502"/>
      <c r="R124" s="1502"/>
      <c r="S124" s="1503"/>
      <c r="T124" s="784" t="s">
        <v>823</v>
      </c>
      <c r="U124" s="1391" t="s">
        <v>853</v>
      </c>
      <c r="V124" s="1392"/>
      <c r="W124" s="1393"/>
      <c r="X124" s="783"/>
    </row>
    <row r="125" spans="1:24" ht="39.65" customHeight="1">
      <c r="A125" s="1497"/>
      <c r="B125" s="1474"/>
      <c r="C125" s="1457"/>
      <c r="D125" s="1458"/>
      <c r="E125" s="1458"/>
      <c r="F125" s="1458"/>
      <c r="G125" s="1458"/>
      <c r="H125" s="1459"/>
      <c r="I125" s="1457"/>
      <c r="J125" s="1458"/>
      <c r="K125" s="1458"/>
      <c r="L125" s="1458"/>
      <c r="M125" s="1458"/>
      <c r="N125" s="1459"/>
      <c r="O125" s="1501"/>
      <c r="P125" s="1502"/>
      <c r="Q125" s="1502"/>
      <c r="R125" s="1502"/>
      <c r="S125" s="1503"/>
      <c r="T125" s="784" t="s">
        <v>880</v>
      </c>
      <c r="U125" s="1391" t="s">
        <v>881</v>
      </c>
      <c r="V125" s="1392"/>
      <c r="W125" s="1393"/>
      <c r="X125" s="783"/>
    </row>
    <row r="126" spans="1:24" ht="39.65" customHeight="1">
      <c r="A126" s="1497"/>
      <c r="B126" s="1474"/>
      <c r="C126" s="1457"/>
      <c r="D126" s="1458"/>
      <c r="E126" s="1458"/>
      <c r="F126" s="1458"/>
      <c r="G126" s="1458"/>
      <c r="H126" s="1459"/>
      <c r="I126" s="1457"/>
      <c r="J126" s="1458"/>
      <c r="K126" s="1458"/>
      <c r="L126" s="1458"/>
      <c r="M126" s="1458"/>
      <c r="N126" s="1459"/>
      <c r="O126" s="1501"/>
      <c r="P126" s="1502"/>
      <c r="Q126" s="1502"/>
      <c r="R126" s="1502"/>
      <c r="S126" s="1503"/>
      <c r="T126" s="784" t="s">
        <v>828</v>
      </c>
      <c r="U126" s="1391" t="s">
        <v>809</v>
      </c>
      <c r="V126" s="1392"/>
      <c r="W126" s="1393"/>
      <c r="X126" s="783"/>
    </row>
    <row r="127" spans="1:24" ht="39.65" customHeight="1">
      <c r="A127" s="1497"/>
      <c r="B127" s="1474"/>
      <c r="C127" s="1457"/>
      <c r="D127" s="1458"/>
      <c r="E127" s="1458"/>
      <c r="F127" s="1458"/>
      <c r="G127" s="1458"/>
      <c r="H127" s="1459"/>
      <c r="I127" s="1457"/>
      <c r="J127" s="1458"/>
      <c r="K127" s="1458"/>
      <c r="L127" s="1458"/>
      <c r="M127" s="1458"/>
      <c r="N127" s="1459"/>
      <c r="O127" s="1501"/>
      <c r="P127" s="1502"/>
      <c r="Q127" s="1502"/>
      <c r="R127" s="1502"/>
      <c r="S127" s="1503"/>
      <c r="T127" s="784" t="s">
        <v>882</v>
      </c>
      <c r="U127" s="1391" t="s">
        <v>809</v>
      </c>
      <c r="V127" s="1392"/>
      <c r="W127" s="1393"/>
      <c r="X127" s="783"/>
    </row>
    <row r="128" spans="1:24" ht="39.65" customHeight="1">
      <c r="A128" s="1497"/>
      <c r="B128" s="1474"/>
      <c r="C128" s="1457"/>
      <c r="D128" s="1458"/>
      <c r="E128" s="1458"/>
      <c r="F128" s="1458"/>
      <c r="G128" s="1458"/>
      <c r="H128" s="1459"/>
      <c r="I128" s="1457"/>
      <c r="J128" s="1458"/>
      <c r="K128" s="1458"/>
      <c r="L128" s="1458"/>
      <c r="M128" s="1458"/>
      <c r="N128" s="1459"/>
      <c r="O128" s="1501"/>
      <c r="P128" s="1502"/>
      <c r="Q128" s="1502"/>
      <c r="R128" s="1502"/>
      <c r="S128" s="1503"/>
      <c r="T128" s="784" t="s">
        <v>830</v>
      </c>
      <c r="U128" s="1391" t="s">
        <v>858</v>
      </c>
      <c r="V128" s="1392"/>
      <c r="W128" s="1393"/>
      <c r="X128" s="783"/>
    </row>
    <row r="129" spans="1:35" ht="39.65" customHeight="1">
      <c r="A129" s="1497"/>
      <c r="B129" s="1474"/>
      <c r="C129" s="1457"/>
      <c r="D129" s="1458"/>
      <c r="E129" s="1458"/>
      <c r="F129" s="1458"/>
      <c r="G129" s="1458"/>
      <c r="H129" s="1459"/>
      <c r="I129" s="1457"/>
      <c r="J129" s="1458"/>
      <c r="K129" s="1458"/>
      <c r="L129" s="1458"/>
      <c r="M129" s="1458"/>
      <c r="N129" s="1459"/>
      <c r="O129" s="1501"/>
      <c r="P129" s="1502"/>
      <c r="Q129" s="1502"/>
      <c r="R129" s="1502"/>
      <c r="S129" s="1503"/>
      <c r="T129" s="814" t="s">
        <v>859</v>
      </c>
      <c r="U129" s="1391" t="s">
        <v>809</v>
      </c>
      <c r="V129" s="1392"/>
      <c r="W129" s="1393"/>
      <c r="X129" s="783"/>
    </row>
    <row r="130" spans="1:35" ht="39.65" customHeight="1">
      <c r="A130" s="1497"/>
      <c r="B130" s="1474"/>
      <c r="C130" s="1457"/>
      <c r="D130" s="1458"/>
      <c r="E130" s="1458"/>
      <c r="F130" s="1458"/>
      <c r="G130" s="1458"/>
      <c r="H130" s="1459"/>
      <c r="I130" s="1457"/>
      <c r="J130" s="1458"/>
      <c r="K130" s="1458"/>
      <c r="L130" s="1458"/>
      <c r="M130" s="1458"/>
      <c r="N130" s="1459"/>
      <c r="O130" s="1501"/>
      <c r="P130" s="1502"/>
      <c r="Q130" s="1502"/>
      <c r="R130" s="1502"/>
      <c r="S130" s="1503"/>
      <c r="T130" s="785" t="s">
        <v>836</v>
      </c>
      <c r="U130" s="1391" t="s">
        <v>809</v>
      </c>
      <c r="V130" s="1392"/>
      <c r="W130" s="1393"/>
      <c r="X130" s="783"/>
    </row>
    <row r="131" spans="1:35" ht="39.65" customHeight="1">
      <c r="A131" s="1497"/>
      <c r="B131" s="1474"/>
      <c r="C131" s="1457"/>
      <c r="D131" s="1458"/>
      <c r="E131" s="1458"/>
      <c r="F131" s="1458"/>
      <c r="G131" s="1458"/>
      <c r="H131" s="1459"/>
      <c r="I131" s="1457"/>
      <c r="J131" s="1458"/>
      <c r="K131" s="1458"/>
      <c r="L131" s="1458"/>
      <c r="M131" s="1458"/>
      <c r="N131" s="1459"/>
      <c r="O131" s="1504"/>
      <c r="P131" s="1505"/>
      <c r="Q131" s="1505"/>
      <c r="R131" s="1505"/>
      <c r="S131" s="1506"/>
      <c r="T131" s="817" t="s">
        <v>841</v>
      </c>
      <c r="U131" s="1391" t="s">
        <v>809</v>
      </c>
      <c r="V131" s="1392"/>
      <c r="W131" s="1393"/>
      <c r="X131" s="818"/>
    </row>
    <row r="132" spans="1:35" ht="38.75" customHeight="1">
      <c r="A132" s="788"/>
      <c r="B132" s="819"/>
      <c r="C132" s="790"/>
      <c r="D132" s="791"/>
      <c r="E132" s="791"/>
      <c r="F132" s="791"/>
      <c r="G132" s="791"/>
      <c r="H132" s="792"/>
      <c r="I132" s="790"/>
      <c r="J132" s="791"/>
      <c r="K132" s="791"/>
      <c r="L132" s="791"/>
      <c r="M132" s="791"/>
      <c r="N132" s="792"/>
      <c r="O132" s="1491" t="s">
        <v>1092</v>
      </c>
      <c r="P132" s="1491"/>
      <c r="Q132" s="1491"/>
      <c r="R132" s="1491"/>
      <c r="S132" s="1491"/>
      <c r="T132" s="1491"/>
      <c r="U132" s="1467" t="s">
        <v>1100</v>
      </c>
      <c r="V132" s="1468"/>
      <c r="W132" s="1469"/>
      <c r="X132" s="793"/>
      <c r="Y132" s="794"/>
      <c r="Z132" s="794"/>
      <c r="AA132" s="794"/>
      <c r="AB132" s="794"/>
      <c r="AC132" s="794"/>
      <c r="AD132" s="794"/>
      <c r="AE132" s="794"/>
      <c r="AF132" s="794"/>
      <c r="AG132" s="794"/>
      <c r="AH132" s="794"/>
      <c r="AI132" s="795"/>
    </row>
    <row r="133" spans="1:35" ht="39.65" customHeight="1">
      <c r="A133" s="788"/>
      <c r="B133" s="819"/>
      <c r="C133" s="790"/>
      <c r="D133" s="791"/>
      <c r="E133" s="791"/>
      <c r="F133" s="791"/>
      <c r="G133" s="791"/>
      <c r="H133" s="792"/>
      <c r="I133" s="790"/>
      <c r="J133" s="791"/>
      <c r="K133" s="791"/>
      <c r="L133" s="791"/>
      <c r="M133" s="791"/>
      <c r="N133" s="792"/>
      <c r="O133" s="1491" t="s">
        <v>484</v>
      </c>
      <c r="P133" s="1491"/>
      <c r="Q133" s="1491"/>
      <c r="R133" s="1491"/>
      <c r="S133" s="1491"/>
      <c r="T133" s="1491"/>
      <c r="U133" s="1391" t="s">
        <v>862</v>
      </c>
      <c r="V133" s="1392"/>
      <c r="W133" s="1393"/>
      <c r="X133" s="820"/>
      <c r="Y133" s="794"/>
      <c r="Z133" s="794"/>
      <c r="AA133" s="794"/>
      <c r="AB133" s="794"/>
      <c r="AC133" s="794"/>
      <c r="AD133" s="794"/>
      <c r="AE133" s="794"/>
      <c r="AF133" s="794"/>
      <c r="AG133" s="794"/>
      <c r="AH133" s="794"/>
      <c r="AI133" s="795"/>
    </row>
    <row r="134" spans="1:35" ht="39.65" customHeight="1" thickBot="1">
      <c r="A134" s="801"/>
      <c r="B134" s="821"/>
      <c r="C134" s="803"/>
      <c r="D134" s="804"/>
      <c r="E134" s="804"/>
      <c r="F134" s="804"/>
      <c r="G134" s="804"/>
      <c r="H134" s="805"/>
      <c r="I134" s="803"/>
      <c r="J134" s="804"/>
      <c r="K134" s="804"/>
      <c r="L134" s="804"/>
      <c r="M134" s="804"/>
      <c r="N134" s="805"/>
      <c r="O134" s="1478" t="s">
        <v>770</v>
      </c>
      <c r="P134" s="1479"/>
      <c r="Q134" s="1479"/>
      <c r="R134" s="1479"/>
      <c r="S134" s="1480"/>
      <c r="T134" s="1096" t="s">
        <v>1142</v>
      </c>
      <c r="U134" s="1516" t="s">
        <v>1134</v>
      </c>
      <c r="V134" s="1517"/>
      <c r="W134" s="1518"/>
      <c r="X134" s="1097"/>
      <c r="Y134" s="798"/>
      <c r="Z134" s="798"/>
      <c r="AA134" s="798"/>
      <c r="AB134" s="798"/>
      <c r="AC134" s="798"/>
      <c r="AD134" s="798"/>
      <c r="AE134" s="798"/>
      <c r="AF134" s="798"/>
      <c r="AG134" s="798"/>
      <c r="AH134" s="798"/>
    </row>
    <row r="135" spans="1:35" ht="14.75" customHeight="1" thickBot="1">
      <c r="A135" s="826"/>
      <c r="B135" s="826"/>
      <c r="C135" s="807"/>
      <c r="D135" s="807"/>
      <c r="E135" s="807"/>
      <c r="F135" s="807"/>
      <c r="G135" s="807"/>
      <c r="H135" s="807"/>
      <c r="I135" s="827"/>
      <c r="J135" s="827"/>
      <c r="K135" s="827"/>
      <c r="L135" s="827"/>
      <c r="M135" s="827"/>
      <c r="N135" s="827"/>
      <c r="O135" s="828"/>
      <c r="P135" s="828"/>
      <c r="Q135" s="828"/>
      <c r="R135" s="828"/>
      <c r="S135" s="828"/>
      <c r="T135" s="794"/>
      <c r="U135" s="794"/>
      <c r="V135" s="794"/>
      <c r="W135" s="794"/>
      <c r="X135" s="808"/>
    </row>
    <row r="136" spans="1:35" s="17" customFormat="1" ht="45" customHeight="1" thickBot="1">
      <c r="A136" s="829" t="s">
        <v>355</v>
      </c>
      <c r="B136" s="1441" t="s">
        <v>883</v>
      </c>
      <c r="C136" s="1442"/>
      <c r="D136" s="1442"/>
      <c r="E136" s="1442"/>
      <c r="F136" s="1442"/>
      <c r="G136" s="1442"/>
      <c r="H136" s="1442"/>
      <c r="I136" s="1442"/>
      <c r="J136" s="1442"/>
      <c r="K136" s="1442"/>
      <c r="L136" s="1442"/>
      <c r="M136" s="1442"/>
      <c r="N136" s="1443"/>
      <c r="O136" s="1484"/>
      <c r="P136" s="1485"/>
      <c r="Q136" s="1485"/>
      <c r="R136" s="1485"/>
      <c r="S136" s="1486"/>
      <c r="T136" s="1441" t="s">
        <v>801</v>
      </c>
      <c r="U136" s="1442"/>
      <c r="V136" s="1442"/>
      <c r="W136" s="1443"/>
      <c r="X136" s="811" t="s">
        <v>357</v>
      </c>
    </row>
    <row r="137" spans="1:35" ht="117.65" customHeight="1">
      <c r="A137" s="1496" t="s">
        <v>482</v>
      </c>
      <c r="B137" s="1510" t="s">
        <v>884</v>
      </c>
      <c r="C137" s="1511"/>
      <c r="D137" s="1511"/>
      <c r="E137" s="1511"/>
      <c r="F137" s="1511"/>
      <c r="G137" s="1511"/>
      <c r="H137" s="1511"/>
      <c r="I137" s="1511"/>
      <c r="J137" s="1511"/>
      <c r="K137" s="1511"/>
      <c r="L137" s="1511"/>
      <c r="M137" s="1511"/>
      <c r="N137" s="1512"/>
      <c r="O137" s="1498"/>
      <c r="P137" s="1499"/>
      <c r="Q137" s="1499"/>
      <c r="R137" s="1499"/>
      <c r="S137" s="1500"/>
      <c r="T137" s="830" t="s">
        <v>885</v>
      </c>
      <c r="U137" s="1493" t="s">
        <v>886</v>
      </c>
      <c r="V137" s="1494"/>
      <c r="W137" s="1495"/>
      <c r="X137" s="813"/>
    </row>
    <row r="138" spans="1:35" ht="39.65" customHeight="1">
      <c r="A138" s="1497"/>
      <c r="B138" s="1513"/>
      <c r="C138" s="1514"/>
      <c r="D138" s="1514"/>
      <c r="E138" s="1514"/>
      <c r="F138" s="1514"/>
      <c r="G138" s="1514"/>
      <c r="H138" s="1514"/>
      <c r="I138" s="1514"/>
      <c r="J138" s="1514"/>
      <c r="K138" s="1514"/>
      <c r="L138" s="1514"/>
      <c r="M138" s="1514"/>
      <c r="N138" s="1515"/>
      <c r="O138" s="1501"/>
      <c r="P138" s="1502"/>
      <c r="Q138" s="1502"/>
      <c r="R138" s="1502"/>
      <c r="S138" s="1503"/>
      <c r="T138" s="784" t="s">
        <v>810</v>
      </c>
      <c r="U138" s="1444" t="s">
        <v>790</v>
      </c>
      <c r="V138" s="1445"/>
      <c r="W138" s="1446"/>
      <c r="X138" s="783"/>
    </row>
    <row r="139" spans="1:35" ht="39.65" customHeight="1">
      <c r="A139" s="1497"/>
      <c r="B139" s="1513"/>
      <c r="C139" s="1514"/>
      <c r="D139" s="1514"/>
      <c r="E139" s="1514"/>
      <c r="F139" s="1514"/>
      <c r="G139" s="1514"/>
      <c r="H139" s="1514"/>
      <c r="I139" s="1514"/>
      <c r="J139" s="1514"/>
      <c r="K139" s="1514"/>
      <c r="L139" s="1514"/>
      <c r="M139" s="1514"/>
      <c r="N139" s="1515"/>
      <c r="O139" s="1501"/>
      <c r="P139" s="1502"/>
      <c r="Q139" s="1502"/>
      <c r="R139" s="1502"/>
      <c r="S139" s="1503"/>
      <c r="T139" s="784" t="s">
        <v>811</v>
      </c>
      <c r="U139" s="1444" t="s">
        <v>790</v>
      </c>
      <c r="V139" s="1445"/>
      <c r="W139" s="1446"/>
      <c r="X139" s="783"/>
    </row>
    <row r="140" spans="1:35" ht="39.65" customHeight="1">
      <c r="A140" s="1497"/>
      <c r="B140" s="1513"/>
      <c r="C140" s="1514"/>
      <c r="D140" s="1514"/>
      <c r="E140" s="1514"/>
      <c r="F140" s="1514"/>
      <c r="G140" s="1514"/>
      <c r="H140" s="1514"/>
      <c r="I140" s="1514"/>
      <c r="J140" s="1514"/>
      <c r="K140" s="1514"/>
      <c r="L140" s="1514"/>
      <c r="M140" s="1514"/>
      <c r="N140" s="1515"/>
      <c r="O140" s="1501"/>
      <c r="P140" s="1502"/>
      <c r="Q140" s="1502"/>
      <c r="R140" s="1502"/>
      <c r="S140" s="1503"/>
      <c r="T140" s="784" t="s">
        <v>887</v>
      </c>
      <c r="U140" s="1444" t="s">
        <v>790</v>
      </c>
      <c r="V140" s="1445"/>
      <c r="W140" s="1446"/>
      <c r="X140" s="786"/>
    </row>
    <row r="141" spans="1:35" ht="39.65" customHeight="1">
      <c r="A141" s="1497"/>
      <c r="B141" s="1513"/>
      <c r="C141" s="1514"/>
      <c r="D141" s="1514"/>
      <c r="E141" s="1514"/>
      <c r="F141" s="1514"/>
      <c r="G141" s="1514"/>
      <c r="H141" s="1514"/>
      <c r="I141" s="1514"/>
      <c r="J141" s="1514"/>
      <c r="K141" s="1514"/>
      <c r="L141" s="1514"/>
      <c r="M141" s="1514"/>
      <c r="N141" s="1515"/>
      <c r="O141" s="1501"/>
      <c r="P141" s="1502"/>
      <c r="Q141" s="1502"/>
      <c r="R141" s="1502"/>
      <c r="S141" s="1503"/>
      <c r="T141" s="785" t="s">
        <v>789</v>
      </c>
      <c r="U141" s="1444" t="s">
        <v>790</v>
      </c>
      <c r="V141" s="1445"/>
      <c r="W141" s="1446"/>
      <c r="X141" s="783"/>
    </row>
    <row r="142" spans="1:35" ht="39.65" customHeight="1">
      <c r="A142" s="1497"/>
      <c r="B142" s="1513"/>
      <c r="C142" s="1514"/>
      <c r="D142" s="1514"/>
      <c r="E142" s="1514"/>
      <c r="F142" s="1514"/>
      <c r="G142" s="1514"/>
      <c r="H142" s="1514"/>
      <c r="I142" s="1514"/>
      <c r="J142" s="1514"/>
      <c r="K142" s="1514"/>
      <c r="L142" s="1514"/>
      <c r="M142" s="1514"/>
      <c r="N142" s="1515"/>
      <c r="O142" s="1501"/>
      <c r="P142" s="1502"/>
      <c r="Q142" s="1502"/>
      <c r="R142" s="1502"/>
      <c r="S142" s="1503"/>
      <c r="T142" s="782" t="s">
        <v>1066</v>
      </c>
      <c r="U142" s="1444" t="s">
        <v>790</v>
      </c>
      <c r="V142" s="1445"/>
      <c r="W142" s="1446"/>
      <c r="X142" s="783"/>
    </row>
    <row r="143" spans="1:35" ht="39.65" customHeight="1">
      <c r="A143" s="1497"/>
      <c r="B143" s="1513"/>
      <c r="C143" s="1514"/>
      <c r="D143" s="1514"/>
      <c r="E143" s="1514"/>
      <c r="F143" s="1514"/>
      <c r="G143" s="1514"/>
      <c r="H143" s="1514"/>
      <c r="I143" s="1514"/>
      <c r="J143" s="1514"/>
      <c r="K143" s="1514"/>
      <c r="L143" s="1514"/>
      <c r="M143" s="1514"/>
      <c r="N143" s="1515"/>
      <c r="O143" s="1501"/>
      <c r="P143" s="1502"/>
      <c r="Q143" s="1502"/>
      <c r="R143" s="1502"/>
      <c r="S143" s="1503"/>
      <c r="T143" s="782" t="s">
        <v>791</v>
      </c>
      <c r="U143" s="1444" t="s">
        <v>790</v>
      </c>
      <c r="V143" s="1445"/>
      <c r="W143" s="1446"/>
      <c r="X143" s="783"/>
    </row>
    <row r="144" spans="1:35" ht="39.65" customHeight="1">
      <c r="A144" s="1497"/>
      <c r="B144" s="1513"/>
      <c r="C144" s="1514"/>
      <c r="D144" s="1514"/>
      <c r="E144" s="1514"/>
      <c r="F144" s="1514"/>
      <c r="G144" s="1514"/>
      <c r="H144" s="1514"/>
      <c r="I144" s="1514"/>
      <c r="J144" s="1514"/>
      <c r="K144" s="1514"/>
      <c r="L144" s="1514"/>
      <c r="M144" s="1514"/>
      <c r="N144" s="1515"/>
      <c r="O144" s="1501"/>
      <c r="P144" s="1502"/>
      <c r="Q144" s="1502"/>
      <c r="R144" s="1502"/>
      <c r="S144" s="1503"/>
      <c r="T144" s="831" t="s">
        <v>888</v>
      </c>
      <c r="U144" s="1444" t="s">
        <v>790</v>
      </c>
      <c r="V144" s="1445"/>
      <c r="W144" s="1446"/>
      <c r="X144" s="783"/>
    </row>
    <row r="145" spans="1:35" ht="39.65" customHeight="1">
      <c r="A145" s="1497"/>
      <c r="B145" s="1513"/>
      <c r="C145" s="1514"/>
      <c r="D145" s="1514"/>
      <c r="E145" s="1514"/>
      <c r="F145" s="1514"/>
      <c r="G145" s="1514"/>
      <c r="H145" s="1514"/>
      <c r="I145" s="1514"/>
      <c r="J145" s="1514"/>
      <c r="K145" s="1514"/>
      <c r="L145" s="1514"/>
      <c r="M145" s="1514"/>
      <c r="N145" s="1515"/>
      <c r="O145" s="1501"/>
      <c r="P145" s="1502"/>
      <c r="Q145" s="1502"/>
      <c r="R145" s="1502"/>
      <c r="S145" s="1503"/>
      <c r="T145" s="785" t="s">
        <v>889</v>
      </c>
      <c r="U145" s="1444" t="s">
        <v>790</v>
      </c>
      <c r="V145" s="1445"/>
      <c r="W145" s="1446"/>
      <c r="X145" s="783"/>
    </row>
    <row r="146" spans="1:35" ht="38.75" customHeight="1">
      <c r="A146" s="788"/>
      <c r="B146" s="939"/>
      <c r="C146" s="791"/>
      <c r="D146" s="791"/>
      <c r="E146" s="791"/>
      <c r="F146" s="791"/>
      <c r="G146" s="791"/>
      <c r="H146" s="791"/>
      <c r="I146" s="791"/>
      <c r="J146" s="791"/>
      <c r="K146" s="791"/>
      <c r="L146" s="791"/>
      <c r="M146" s="791"/>
      <c r="N146" s="792"/>
      <c r="O146" s="1491" t="s">
        <v>1092</v>
      </c>
      <c r="P146" s="1491"/>
      <c r="Q146" s="1491"/>
      <c r="R146" s="1491"/>
      <c r="S146" s="1491"/>
      <c r="T146" s="1491"/>
      <c r="U146" s="1467" t="s">
        <v>1105</v>
      </c>
      <c r="V146" s="1468"/>
      <c r="W146" s="1469"/>
      <c r="X146" s="793"/>
      <c r="Y146" s="794"/>
      <c r="Z146" s="794"/>
      <c r="AA146" s="794"/>
      <c r="AB146" s="794"/>
      <c r="AC146" s="794"/>
      <c r="AD146" s="794"/>
      <c r="AE146" s="794"/>
      <c r="AF146" s="794"/>
      <c r="AG146" s="794"/>
      <c r="AH146" s="794"/>
      <c r="AI146" s="795"/>
    </row>
    <row r="147" spans="1:35" ht="39.65" customHeight="1" thickBot="1">
      <c r="A147" s="833"/>
      <c r="B147" s="803"/>
      <c r="C147" s="804"/>
      <c r="D147" s="804"/>
      <c r="E147" s="804"/>
      <c r="F147" s="804"/>
      <c r="G147" s="804"/>
      <c r="H147" s="804"/>
      <c r="I147" s="804"/>
      <c r="J147" s="804"/>
      <c r="K147" s="804"/>
      <c r="L147" s="804"/>
      <c r="M147" s="804"/>
      <c r="N147" s="805"/>
      <c r="O147" s="1478" t="s">
        <v>770</v>
      </c>
      <c r="P147" s="1479"/>
      <c r="Q147" s="1479"/>
      <c r="R147" s="1479"/>
      <c r="S147" s="1480"/>
      <c r="T147" s="1096" t="s">
        <v>1142</v>
      </c>
      <c r="U147" s="1481" t="s">
        <v>1135</v>
      </c>
      <c r="V147" s="1482"/>
      <c r="W147" s="1483"/>
      <c r="X147" s="1097"/>
      <c r="Y147" s="798"/>
      <c r="Z147" s="798"/>
      <c r="AA147" s="798"/>
      <c r="AB147" s="798"/>
      <c r="AC147" s="798"/>
      <c r="AD147" s="798"/>
      <c r="AE147" s="798"/>
      <c r="AF147" s="798"/>
      <c r="AG147" s="798"/>
      <c r="AH147" s="798"/>
    </row>
    <row r="148" spans="1:35" ht="14.75" customHeight="1" thickBot="1">
      <c r="A148" s="826"/>
      <c r="B148" s="826"/>
      <c r="C148" s="807"/>
      <c r="D148" s="807"/>
      <c r="E148" s="807"/>
      <c r="F148" s="807"/>
      <c r="G148" s="807"/>
      <c r="H148" s="807"/>
      <c r="I148" s="827"/>
      <c r="J148" s="827"/>
      <c r="K148" s="827"/>
      <c r="L148" s="827"/>
      <c r="M148" s="827"/>
      <c r="N148" s="827"/>
      <c r="O148" s="834"/>
      <c r="P148" s="834"/>
      <c r="Q148" s="834"/>
      <c r="R148" s="834"/>
      <c r="S148" s="834"/>
      <c r="T148" s="794"/>
      <c r="U148" s="794"/>
      <c r="V148" s="794"/>
      <c r="W148" s="794"/>
      <c r="X148" s="835"/>
    </row>
    <row r="149" spans="1:35" s="17" customFormat="1" ht="45" customHeight="1" thickBot="1">
      <c r="A149" s="823" t="s">
        <v>355</v>
      </c>
      <c r="B149" s="824" t="s">
        <v>797</v>
      </c>
      <c r="C149" s="1435" t="s">
        <v>798</v>
      </c>
      <c r="D149" s="1436"/>
      <c r="E149" s="1436"/>
      <c r="F149" s="1436"/>
      <c r="G149" s="1436"/>
      <c r="H149" s="1437"/>
      <c r="I149" s="1438" t="s">
        <v>799</v>
      </c>
      <c r="J149" s="1439"/>
      <c r="K149" s="1439"/>
      <c r="L149" s="1439"/>
      <c r="M149" s="1439"/>
      <c r="N149" s="1440"/>
      <c r="O149" s="1438" t="s">
        <v>890</v>
      </c>
      <c r="P149" s="1439"/>
      <c r="Q149" s="1439"/>
      <c r="R149" s="1439"/>
      <c r="S149" s="1440"/>
      <c r="T149" s="1441" t="s">
        <v>801</v>
      </c>
      <c r="U149" s="1442"/>
      <c r="V149" s="1442"/>
      <c r="W149" s="1443"/>
      <c r="X149" s="779" t="s">
        <v>357</v>
      </c>
    </row>
    <row r="150" spans="1:35" ht="37.4" customHeight="1">
      <c r="A150" s="1496" t="s">
        <v>0</v>
      </c>
      <c r="B150" s="1492" t="s">
        <v>803</v>
      </c>
      <c r="C150" s="1510" t="s">
        <v>846</v>
      </c>
      <c r="D150" s="1511"/>
      <c r="E150" s="1511"/>
      <c r="F150" s="1511"/>
      <c r="G150" s="1511"/>
      <c r="H150" s="1512"/>
      <c r="I150" s="1510" t="s">
        <v>846</v>
      </c>
      <c r="J150" s="1511"/>
      <c r="K150" s="1511"/>
      <c r="L150" s="1511"/>
      <c r="M150" s="1511"/>
      <c r="N150" s="1512"/>
      <c r="O150" s="1510" t="s">
        <v>891</v>
      </c>
      <c r="P150" s="1511"/>
      <c r="Q150" s="1511"/>
      <c r="R150" s="1511"/>
      <c r="S150" s="1512"/>
      <c r="T150" s="836" t="s">
        <v>2</v>
      </c>
      <c r="U150" s="1463" t="s">
        <v>826</v>
      </c>
      <c r="V150" s="1464"/>
      <c r="W150" s="1465"/>
      <c r="X150" s="781"/>
    </row>
    <row r="151" spans="1:35" ht="37.4" customHeight="1">
      <c r="A151" s="1497"/>
      <c r="B151" s="1474"/>
      <c r="C151" s="1513"/>
      <c r="D151" s="1514"/>
      <c r="E151" s="1514"/>
      <c r="F151" s="1514"/>
      <c r="G151" s="1514"/>
      <c r="H151" s="1515"/>
      <c r="I151" s="1513"/>
      <c r="J151" s="1514"/>
      <c r="K151" s="1514"/>
      <c r="L151" s="1514"/>
      <c r="M151" s="1514"/>
      <c r="N151" s="1515"/>
      <c r="O151" s="1513"/>
      <c r="P151" s="1514"/>
      <c r="Q151" s="1514"/>
      <c r="R151" s="1514"/>
      <c r="S151" s="1515"/>
      <c r="T151" s="837" t="s">
        <v>892</v>
      </c>
      <c r="U151" s="1444" t="s">
        <v>826</v>
      </c>
      <c r="V151" s="1445"/>
      <c r="W151" s="1446"/>
      <c r="X151" s="783"/>
    </row>
    <row r="152" spans="1:35" ht="37.4" customHeight="1">
      <c r="A152" s="1497"/>
      <c r="B152" s="1474"/>
      <c r="C152" s="1513"/>
      <c r="D152" s="1514"/>
      <c r="E152" s="1514"/>
      <c r="F152" s="1514"/>
      <c r="G152" s="1514"/>
      <c r="H152" s="1515"/>
      <c r="I152" s="1513"/>
      <c r="J152" s="1514"/>
      <c r="K152" s="1514"/>
      <c r="L152" s="1514"/>
      <c r="M152" s="1514"/>
      <c r="N152" s="1515"/>
      <c r="O152" s="1513"/>
      <c r="P152" s="1514"/>
      <c r="Q152" s="1514"/>
      <c r="R152" s="1514"/>
      <c r="S152" s="1515"/>
      <c r="T152" s="782" t="s">
        <v>808</v>
      </c>
      <c r="U152" s="1444" t="s">
        <v>826</v>
      </c>
      <c r="V152" s="1445"/>
      <c r="W152" s="1446"/>
      <c r="X152" s="783"/>
    </row>
    <row r="153" spans="1:35" ht="37.4" customHeight="1">
      <c r="A153" s="1497"/>
      <c r="B153" s="1474"/>
      <c r="C153" s="1513"/>
      <c r="D153" s="1514"/>
      <c r="E153" s="1514"/>
      <c r="F153" s="1514"/>
      <c r="G153" s="1514"/>
      <c r="H153" s="1515"/>
      <c r="I153" s="1513"/>
      <c r="J153" s="1514"/>
      <c r="K153" s="1514"/>
      <c r="L153" s="1514"/>
      <c r="M153" s="1514"/>
      <c r="N153" s="1515"/>
      <c r="O153" s="1513"/>
      <c r="P153" s="1514"/>
      <c r="Q153" s="1514"/>
      <c r="R153" s="1514"/>
      <c r="S153" s="1515"/>
      <c r="T153" s="784" t="s">
        <v>810</v>
      </c>
      <c r="U153" s="1444" t="s">
        <v>826</v>
      </c>
      <c r="V153" s="1445"/>
      <c r="W153" s="1446"/>
      <c r="X153" s="783"/>
    </row>
    <row r="154" spans="1:35" ht="37.4" customHeight="1">
      <c r="A154" s="1497"/>
      <c r="B154" s="1474"/>
      <c r="C154" s="1513"/>
      <c r="D154" s="1514"/>
      <c r="E154" s="1514"/>
      <c r="F154" s="1514"/>
      <c r="G154" s="1514"/>
      <c r="H154" s="1515"/>
      <c r="I154" s="1513"/>
      <c r="J154" s="1514"/>
      <c r="K154" s="1514"/>
      <c r="L154" s="1514"/>
      <c r="M154" s="1514"/>
      <c r="N154" s="1515"/>
      <c r="O154" s="1513"/>
      <c r="P154" s="1514"/>
      <c r="Q154" s="1514"/>
      <c r="R154" s="1514"/>
      <c r="S154" s="1515"/>
      <c r="T154" s="784" t="s">
        <v>811</v>
      </c>
      <c r="U154" s="1444" t="s">
        <v>826</v>
      </c>
      <c r="V154" s="1445"/>
      <c r="W154" s="1446"/>
      <c r="X154" s="783"/>
    </row>
    <row r="155" spans="1:35" ht="37.4" customHeight="1">
      <c r="A155" s="1497"/>
      <c r="B155" s="1474"/>
      <c r="C155" s="1513"/>
      <c r="D155" s="1514"/>
      <c r="E155" s="1514"/>
      <c r="F155" s="1514"/>
      <c r="G155" s="1514"/>
      <c r="H155" s="1515"/>
      <c r="I155" s="1513"/>
      <c r="J155" s="1514"/>
      <c r="K155" s="1514"/>
      <c r="L155" s="1514"/>
      <c r="M155" s="1514"/>
      <c r="N155" s="1515"/>
      <c r="O155" s="1513"/>
      <c r="P155" s="1514"/>
      <c r="Q155" s="1514"/>
      <c r="R155" s="1514"/>
      <c r="S155" s="1515"/>
      <c r="T155" s="784" t="s">
        <v>519</v>
      </c>
      <c r="U155" s="1444" t="s">
        <v>826</v>
      </c>
      <c r="V155" s="1445"/>
      <c r="W155" s="1446"/>
      <c r="X155" s="783"/>
    </row>
    <row r="156" spans="1:35" ht="37.4" customHeight="1">
      <c r="A156" s="1497"/>
      <c r="B156" s="1474"/>
      <c r="C156" s="1513"/>
      <c r="D156" s="1514"/>
      <c r="E156" s="1514"/>
      <c r="F156" s="1514"/>
      <c r="G156" s="1514"/>
      <c r="H156" s="1515"/>
      <c r="I156" s="1513"/>
      <c r="J156" s="1514"/>
      <c r="K156" s="1514"/>
      <c r="L156" s="1514"/>
      <c r="M156" s="1514"/>
      <c r="N156" s="1515"/>
      <c r="O156" s="1513"/>
      <c r="P156" s="1514"/>
      <c r="Q156" s="1514"/>
      <c r="R156" s="1514"/>
      <c r="S156" s="1515"/>
      <c r="T156" s="785" t="s">
        <v>1096</v>
      </c>
      <c r="U156" s="1444" t="s">
        <v>851</v>
      </c>
      <c r="V156" s="1445"/>
      <c r="W156" s="1446"/>
      <c r="X156" s="783"/>
    </row>
    <row r="157" spans="1:35" ht="37.4" customHeight="1">
      <c r="A157" s="1497"/>
      <c r="B157" s="1474"/>
      <c r="C157" s="1513"/>
      <c r="D157" s="1514"/>
      <c r="E157" s="1514"/>
      <c r="F157" s="1514"/>
      <c r="G157" s="1514"/>
      <c r="H157" s="1515"/>
      <c r="I157" s="1513"/>
      <c r="J157" s="1514"/>
      <c r="K157" s="1514"/>
      <c r="L157" s="1514"/>
      <c r="M157" s="1514"/>
      <c r="N157" s="1515"/>
      <c r="O157" s="1513"/>
      <c r="P157" s="1514"/>
      <c r="Q157" s="1514"/>
      <c r="R157" s="1514"/>
      <c r="S157" s="1515"/>
      <c r="T157" s="785" t="s">
        <v>789</v>
      </c>
      <c r="U157" s="1444" t="s">
        <v>826</v>
      </c>
      <c r="V157" s="1445"/>
      <c r="W157" s="1446"/>
      <c r="X157" s="783"/>
    </row>
    <row r="158" spans="1:35" ht="37.4" customHeight="1">
      <c r="A158" s="1497"/>
      <c r="B158" s="1474"/>
      <c r="C158" s="1513"/>
      <c r="D158" s="1514"/>
      <c r="E158" s="1514"/>
      <c r="F158" s="1514"/>
      <c r="G158" s="1514"/>
      <c r="H158" s="1515"/>
      <c r="I158" s="1513"/>
      <c r="J158" s="1514"/>
      <c r="K158" s="1514"/>
      <c r="L158" s="1514"/>
      <c r="M158" s="1514"/>
      <c r="N158" s="1515"/>
      <c r="O158" s="1513"/>
      <c r="P158" s="1514"/>
      <c r="Q158" s="1514"/>
      <c r="R158" s="1514"/>
      <c r="S158" s="1515"/>
      <c r="T158" s="782" t="s">
        <v>817</v>
      </c>
      <c r="U158" s="1444" t="s">
        <v>826</v>
      </c>
      <c r="V158" s="1445"/>
      <c r="W158" s="1446"/>
      <c r="X158" s="783"/>
    </row>
    <row r="159" spans="1:35" ht="37.4" customHeight="1">
      <c r="A159" s="1497"/>
      <c r="B159" s="1474"/>
      <c r="C159" s="1513"/>
      <c r="D159" s="1514"/>
      <c r="E159" s="1514"/>
      <c r="F159" s="1514"/>
      <c r="G159" s="1514"/>
      <c r="H159" s="1515"/>
      <c r="I159" s="1513"/>
      <c r="J159" s="1514"/>
      <c r="K159" s="1514"/>
      <c r="L159" s="1514"/>
      <c r="M159" s="1514"/>
      <c r="N159" s="1515"/>
      <c r="O159" s="1513"/>
      <c r="P159" s="1514"/>
      <c r="Q159" s="1514"/>
      <c r="R159" s="1514"/>
      <c r="S159" s="1515"/>
      <c r="T159" s="782" t="s">
        <v>791</v>
      </c>
      <c r="U159" s="1444" t="s">
        <v>826</v>
      </c>
      <c r="V159" s="1445"/>
      <c r="W159" s="1446"/>
      <c r="X159" s="783"/>
    </row>
    <row r="160" spans="1:35" ht="37.4" customHeight="1">
      <c r="A160" s="1497"/>
      <c r="B160" s="1474"/>
      <c r="C160" s="1513"/>
      <c r="D160" s="1514"/>
      <c r="E160" s="1514"/>
      <c r="F160" s="1514"/>
      <c r="G160" s="1514"/>
      <c r="H160" s="1515"/>
      <c r="I160" s="1513"/>
      <c r="J160" s="1514"/>
      <c r="K160" s="1514"/>
      <c r="L160" s="1514"/>
      <c r="M160" s="1514"/>
      <c r="N160" s="1515"/>
      <c r="O160" s="1513"/>
      <c r="P160" s="1514"/>
      <c r="Q160" s="1514"/>
      <c r="R160" s="1514"/>
      <c r="S160" s="1515"/>
      <c r="T160" s="784" t="s">
        <v>819</v>
      </c>
      <c r="U160" s="1444" t="s">
        <v>893</v>
      </c>
      <c r="V160" s="1445"/>
      <c r="W160" s="1446"/>
      <c r="X160" s="783"/>
    </row>
    <row r="161" spans="1:24" ht="37.4" customHeight="1">
      <c r="A161" s="1497"/>
      <c r="B161" s="1474"/>
      <c r="C161" s="1513"/>
      <c r="D161" s="1514"/>
      <c r="E161" s="1514"/>
      <c r="F161" s="1514"/>
      <c r="G161" s="1514"/>
      <c r="H161" s="1515"/>
      <c r="I161" s="1513"/>
      <c r="J161" s="1514"/>
      <c r="K161" s="1514"/>
      <c r="L161" s="1514"/>
      <c r="M161" s="1514"/>
      <c r="N161" s="1515"/>
      <c r="O161" s="1513"/>
      <c r="P161" s="1514"/>
      <c r="Q161" s="1514"/>
      <c r="R161" s="1514"/>
      <c r="S161" s="1515"/>
      <c r="T161" s="784" t="s">
        <v>823</v>
      </c>
      <c r="U161" s="1444" t="s">
        <v>894</v>
      </c>
      <c r="V161" s="1445"/>
      <c r="W161" s="1446"/>
      <c r="X161" s="783"/>
    </row>
    <row r="162" spans="1:24" ht="37.4" customHeight="1">
      <c r="A162" s="1497"/>
      <c r="B162" s="1474"/>
      <c r="C162" s="1513"/>
      <c r="D162" s="1514"/>
      <c r="E162" s="1514"/>
      <c r="F162" s="1514"/>
      <c r="G162" s="1514"/>
      <c r="H162" s="1515"/>
      <c r="I162" s="1513"/>
      <c r="J162" s="1514"/>
      <c r="K162" s="1514"/>
      <c r="L162" s="1514"/>
      <c r="M162" s="1514"/>
      <c r="N162" s="1515"/>
      <c r="O162" s="1513"/>
      <c r="P162" s="1514"/>
      <c r="Q162" s="1514"/>
      <c r="R162" s="1514"/>
      <c r="S162" s="1515"/>
      <c r="T162" s="782" t="s">
        <v>895</v>
      </c>
      <c r="U162" s="1444" t="s">
        <v>826</v>
      </c>
      <c r="V162" s="1445"/>
      <c r="W162" s="1446"/>
      <c r="X162" s="783"/>
    </row>
    <row r="163" spans="1:24" ht="37.4" customHeight="1">
      <c r="A163" s="1497"/>
      <c r="B163" s="1474"/>
      <c r="C163" s="1513"/>
      <c r="D163" s="1514"/>
      <c r="E163" s="1514"/>
      <c r="F163" s="1514"/>
      <c r="G163" s="1514"/>
      <c r="H163" s="1515"/>
      <c r="I163" s="1513"/>
      <c r="J163" s="1514"/>
      <c r="K163" s="1514"/>
      <c r="L163" s="1514"/>
      <c r="M163" s="1514"/>
      <c r="N163" s="1515"/>
      <c r="O163" s="1513"/>
      <c r="P163" s="1514"/>
      <c r="Q163" s="1514"/>
      <c r="R163" s="1514"/>
      <c r="S163" s="1515"/>
      <c r="T163" s="784" t="s">
        <v>370</v>
      </c>
      <c r="U163" s="1444" t="s">
        <v>826</v>
      </c>
      <c r="V163" s="1445"/>
      <c r="W163" s="1446"/>
      <c r="X163" s="783"/>
    </row>
    <row r="164" spans="1:24" ht="37.4" customHeight="1">
      <c r="A164" s="1497"/>
      <c r="B164" s="1474"/>
      <c r="C164" s="1513"/>
      <c r="D164" s="1514"/>
      <c r="E164" s="1514"/>
      <c r="F164" s="1514"/>
      <c r="G164" s="1514"/>
      <c r="H164" s="1515"/>
      <c r="I164" s="1513"/>
      <c r="J164" s="1514"/>
      <c r="K164" s="1514"/>
      <c r="L164" s="1514"/>
      <c r="M164" s="1514"/>
      <c r="N164" s="1515"/>
      <c r="O164" s="1513"/>
      <c r="P164" s="1514"/>
      <c r="Q164" s="1514"/>
      <c r="R164" s="1514"/>
      <c r="S164" s="1515"/>
      <c r="T164" s="784" t="s">
        <v>486</v>
      </c>
      <c r="U164" s="1444" t="s">
        <v>826</v>
      </c>
      <c r="V164" s="1445"/>
      <c r="W164" s="1446"/>
      <c r="X164" s="783"/>
    </row>
    <row r="165" spans="1:24" ht="37.4" customHeight="1">
      <c r="A165" s="1497"/>
      <c r="B165" s="1474"/>
      <c r="C165" s="1513"/>
      <c r="D165" s="1514"/>
      <c r="E165" s="1514"/>
      <c r="F165" s="1514"/>
      <c r="G165" s="1514"/>
      <c r="H165" s="1515"/>
      <c r="I165" s="1513"/>
      <c r="J165" s="1514"/>
      <c r="K165" s="1514"/>
      <c r="L165" s="1514"/>
      <c r="M165" s="1514"/>
      <c r="N165" s="1515"/>
      <c r="O165" s="1513"/>
      <c r="P165" s="1514"/>
      <c r="Q165" s="1514"/>
      <c r="R165" s="1514"/>
      <c r="S165" s="1515"/>
      <c r="T165" s="784" t="s">
        <v>896</v>
      </c>
      <c r="U165" s="1444" t="s">
        <v>897</v>
      </c>
      <c r="V165" s="1445"/>
      <c r="W165" s="1446"/>
      <c r="X165" s="783"/>
    </row>
    <row r="166" spans="1:24" ht="37.4" customHeight="1">
      <c r="A166" s="832"/>
      <c r="B166" s="838"/>
      <c r="C166" s="790"/>
      <c r="D166" s="791"/>
      <c r="E166" s="791"/>
      <c r="F166" s="791"/>
      <c r="G166" s="791"/>
      <c r="H166" s="792"/>
      <c r="I166" s="790"/>
      <c r="J166" s="791"/>
      <c r="K166" s="791"/>
      <c r="L166" s="791"/>
      <c r="M166" s="791"/>
      <c r="N166" s="792"/>
      <c r="O166" s="790"/>
      <c r="P166" s="791"/>
      <c r="Q166" s="791"/>
      <c r="R166" s="791"/>
      <c r="S166" s="792"/>
      <c r="T166" s="784" t="s">
        <v>880</v>
      </c>
      <c r="U166" s="1444" t="s">
        <v>898</v>
      </c>
      <c r="V166" s="1445"/>
      <c r="W166" s="1446"/>
      <c r="X166" s="783"/>
    </row>
    <row r="167" spans="1:24" ht="37.4" customHeight="1">
      <c r="A167" s="832"/>
      <c r="B167" s="838"/>
      <c r="C167" s="790"/>
      <c r="D167" s="791"/>
      <c r="E167" s="791"/>
      <c r="F167" s="791"/>
      <c r="G167" s="791"/>
      <c r="H167" s="792"/>
      <c r="I167" s="790"/>
      <c r="J167" s="791"/>
      <c r="K167" s="791"/>
      <c r="L167" s="791"/>
      <c r="M167" s="791"/>
      <c r="N167" s="792"/>
      <c r="O167" s="790"/>
      <c r="P167" s="791"/>
      <c r="Q167" s="791"/>
      <c r="R167" s="791"/>
      <c r="S167" s="792"/>
      <c r="T167" s="782" t="s">
        <v>899</v>
      </c>
      <c r="U167" s="1444" t="s">
        <v>826</v>
      </c>
      <c r="V167" s="1445"/>
      <c r="W167" s="1446"/>
      <c r="X167" s="783"/>
    </row>
    <row r="168" spans="1:24" ht="37.4" customHeight="1">
      <c r="A168" s="832"/>
      <c r="B168" s="838"/>
      <c r="C168" s="790"/>
      <c r="D168" s="791"/>
      <c r="E168" s="791"/>
      <c r="F168" s="791"/>
      <c r="G168" s="791"/>
      <c r="H168" s="792"/>
      <c r="I168" s="790"/>
      <c r="J168" s="791"/>
      <c r="K168" s="791"/>
      <c r="L168" s="791"/>
      <c r="M168" s="791"/>
      <c r="N168" s="792"/>
      <c r="O168" s="790"/>
      <c r="P168" s="791"/>
      <c r="Q168" s="791"/>
      <c r="R168" s="791"/>
      <c r="S168" s="792"/>
      <c r="T168" s="782" t="s">
        <v>900</v>
      </c>
      <c r="U168" s="1444" t="s">
        <v>826</v>
      </c>
      <c r="V168" s="1445"/>
      <c r="W168" s="1446"/>
      <c r="X168" s="783"/>
    </row>
    <row r="169" spans="1:24" ht="37.4" customHeight="1">
      <c r="A169" s="832"/>
      <c r="B169" s="838"/>
      <c r="C169" s="790"/>
      <c r="D169" s="791"/>
      <c r="E169" s="791"/>
      <c r="F169" s="791"/>
      <c r="G169" s="791"/>
      <c r="H169" s="792"/>
      <c r="I169" s="790"/>
      <c r="J169" s="791"/>
      <c r="K169" s="791"/>
      <c r="L169" s="791"/>
      <c r="M169" s="791"/>
      <c r="N169" s="792"/>
      <c r="O169" s="790"/>
      <c r="P169" s="791"/>
      <c r="Q169" s="791"/>
      <c r="R169" s="791"/>
      <c r="S169" s="792"/>
      <c r="T169" s="785" t="s">
        <v>901</v>
      </c>
      <c r="U169" s="1444" t="s">
        <v>826</v>
      </c>
      <c r="V169" s="1445"/>
      <c r="W169" s="1446"/>
      <c r="X169" s="783"/>
    </row>
    <row r="170" spans="1:24" ht="37.4" customHeight="1">
      <c r="A170" s="832"/>
      <c r="B170" s="838"/>
      <c r="C170" s="790"/>
      <c r="D170" s="791"/>
      <c r="E170" s="791"/>
      <c r="F170" s="791"/>
      <c r="G170" s="791"/>
      <c r="H170" s="792"/>
      <c r="I170" s="790"/>
      <c r="J170" s="791"/>
      <c r="K170" s="791"/>
      <c r="L170" s="791"/>
      <c r="M170" s="791"/>
      <c r="N170" s="792"/>
      <c r="O170" s="790"/>
      <c r="P170" s="791"/>
      <c r="Q170" s="791"/>
      <c r="R170" s="791"/>
      <c r="S170" s="792"/>
      <c r="T170" s="785" t="s">
        <v>902</v>
      </c>
      <c r="U170" s="1444" t="s">
        <v>826</v>
      </c>
      <c r="V170" s="1445"/>
      <c r="W170" s="1446"/>
      <c r="X170" s="783"/>
    </row>
    <row r="171" spans="1:24" ht="37.4" customHeight="1">
      <c r="A171" s="832"/>
      <c r="B171" s="838"/>
      <c r="C171" s="790"/>
      <c r="D171" s="791"/>
      <c r="E171" s="791"/>
      <c r="F171" s="791"/>
      <c r="G171" s="791"/>
      <c r="H171" s="792"/>
      <c r="I171" s="790"/>
      <c r="J171" s="791"/>
      <c r="K171" s="791"/>
      <c r="L171" s="791"/>
      <c r="M171" s="791"/>
      <c r="N171" s="792"/>
      <c r="O171" s="790"/>
      <c r="P171" s="791"/>
      <c r="Q171" s="791"/>
      <c r="R171" s="791"/>
      <c r="S171" s="792"/>
      <c r="T171" s="784" t="s">
        <v>828</v>
      </c>
      <c r="U171" s="1444" t="s">
        <v>826</v>
      </c>
      <c r="V171" s="1445"/>
      <c r="W171" s="1446"/>
      <c r="X171" s="783"/>
    </row>
    <row r="172" spans="1:24" ht="37.4" customHeight="1">
      <c r="A172" s="832"/>
      <c r="B172" s="838"/>
      <c r="C172" s="790"/>
      <c r="D172" s="791"/>
      <c r="E172" s="791"/>
      <c r="F172" s="791"/>
      <c r="G172" s="791"/>
      <c r="H172" s="792"/>
      <c r="I172" s="790"/>
      <c r="J172" s="791"/>
      <c r="K172" s="791"/>
      <c r="L172" s="791"/>
      <c r="M172" s="791"/>
      <c r="N172" s="792"/>
      <c r="O172" s="790"/>
      <c r="P172" s="791"/>
      <c r="Q172" s="791"/>
      <c r="R172" s="791"/>
      <c r="S172" s="792"/>
      <c r="T172" s="784" t="s">
        <v>903</v>
      </c>
      <c r="U172" s="1444" t="s">
        <v>826</v>
      </c>
      <c r="V172" s="1445"/>
      <c r="W172" s="1446"/>
      <c r="X172" s="783"/>
    </row>
    <row r="173" spans="1:24" ht="37.4" customHeight="1">
      <c r="A173" s="832"/>
      <c r="B173" s="838"/>
      <c r="C173" s="790"/>
      <c r="D173" s="791"/>
      <c r="E173" s="791"/>
      <c r="F173" s="791"/>
      <c r="G173" s="791"/>
      <c r="H173" s="792"/>
      <c r="I173" s="790"/>
      <c r="J173" s="791"/>
      <c r="K173" s="791"/>
      <c r="L173" s="791"/>
      <c r="M173" s="791"/>
      <c r="N173" s="792"/>
      <c r="O173" s="790"/>
      <c r="P173" s="791"/>
      <c r="Q173" s="791"/>
      <c r="R173" s="791"/>
      <c r="S173" s="792"/>
      <c r="T173" s="784" t="s">
        <v>830</v>
      </c>
      <c r="U173" s="1444" t="s">
        <v>904</v>
      </c>
      <c r="V173" s="1445"/>
      <c r="W173" s="1446"/>
      <c r="X173" s="783"/>
    </row>
    <row r="174" spans="1:24" ht="45.75" customHeight="1">
      <c r="A174" s="832"/>
      <c r="B174" s="838"/>
      <c r="C174" s="790"/>
      <c r="D174" s="791"/>
      <c r="E174" s="791"/>
      <c r="F174" s="791"/>
      <c r="G174" s="791"/>
      <c r="H174" s="792"/>
      <c r="I174" s="790"/>
      <c r="J174" s="791"/>
      <c r="K174" s="791"/>
      <c r="L174" s="791"/>
      <c r="M174" s="791"/>
      <c r="N174" s="792"/>
      <c r="O174" s="790"/>
      <c r="P174" s="791"/>
      <c r="Q174" s="791"/>
      <c r="R174" s="791"/>
      <c r="S174" s="792"/>
      <c r="T174" s="941" t="s">
        <v>1097</v>
      </c>
      <c r="U174" s="1447" t="s">
        <v>1098</v>
      </c>
      <c r="V174" s="1448"/>
      <c r="W174" s="1449"/>
      <c r="X174" s="783"/>
    </row>
    <row r="175" spans="1:24" ht="38.75" customHeight="1">
      <c r="A175" s="832"/>
      <c r="B175" s="838"/>
      <c r="C175" s="790"/>
      <c r="D175" s="791"/>
      <c r="E175" s="791"/>
      <c r="F175" s="791"/>
      <c r="G175" s="791"/>
      <c r="H175" s="792"/>
      <c r="I175" s="790"/>
      <c r="J175" s="791"/>
      <c r="K175" s="791"/>
      <c r="L175" s="791"/>
      <c r="M175" s="791"/>
      <c r="N175" s="792"/>
      <c r="O175" s="790"/>
      <c r="P175" s="791"/>
      <c r="Q175" s="791"/>
      <c r="R175" s="791"/>
      <c r="S175" s="792"/>
      <c r="T175" s="814" t="s">
        <v>859</v>
      </c>
      <c r="U175" s="1444" t="s">
        <v>826</v>
      </c>
      <c r="V175" s="1445"/>
      <c r="W175" s="1446"/>
      <c r="X175" s="783"/>
    </row>
    <row r="176" spans="1:24" ht="38.75" customHeight="1">
      <c r="A176" s="832"/>
      <c r="B176" s="838"/>
      <c r="C176" s="790"/>
      <c r="D176" s="791"/>
      <c r="E176" s="791"/>
      <c r="F176" s="791"/>
      <c r="G176" s="791"/>
      <c r="H176" s="792"/>
      <c r="I176" s="790"/>
      <c r="J176" s="791"/>
      <c r="K176" s="791"/>
      <c r="L176" s="791"/>
      <c r="M176" s="791"/>
      <c r="N176" s="792"/>
      <c r="O176" s="790"/>
      <c r="P176" s="791"/>
      <c r="Q176" s="791"/>
      <c r="R176" s="791"/>
      <c r="S176" s="792"/>
      <c r="T176" s="785" t="s">
        <v>833</v>
      </c>
      <c r="U176" s="1444" t="s">
        <v>826</v>
      </c>
      <c r="V176" s="1445"/>
      <c r="W176" s="1446"/>
      <c r="X176" s="783"/>
    </row>
    <row r="177" spans="1:58" ht="38.75" customHeight="1">
      <c r="A177" s="832"/>
      <c r="B177" s="838"/>
      <c r="C177" s="790"/>
      <c r="D177" s="791"/>
      <c r="E177" s="791"/>
      <c r="F177" s="791"/>
      <c r="G177" s="791"/>
      <c r="H177" s="792"/>
      <c r="I177" s="790"/>
      <c r="J177" s="791"/>
      <c r="K177" s="791"/>
      <c r="L177" s="791"/>
      <c r="M177" s="791"/>
      <c r="N177" s="792"/>
      <c r="O177" s="790"/>
      <c r="P177" s="791"/>
      <c r="Q177" s="791"/>
      <c r="R177" s="791"/>
      <c r="S177" s="792"/>
      <c r="T177" s="785" t="s">
        <v>834</v>
      </c>
      <c r="U177" s="1444" t="s">
        <v>871</v>
      </c>
      <c r="V177" s="1445"/>
      <c r="W177" s="1446"/>
      <c r="X177" s="783"/>
    </row>
    <row r="178" spans="1:58" ht="38.75" customHeight="1">
      <c r="A178" s="832"/>
      <c r="B178" s="838"/>
      <c r="C178" s="790"/>
      <c r="D178" s="791"/>
      <c r="E178" s="791"/>
      <c r="F178" s="791"/>
      <c r="G178" s="791"/>
      <c r="H178" s="792"/>
      <c r="I178" s="790"/>
      <c r="J178" s="791"/>
      <c r="K178" s="791"/>
      <c r="L178" s="791"/>
      <c r="M178" s="791"/>
      <c r="N178" s="792"/>
      <c r="O178" s="790"/>
      <c r="P178" s="791"/>
      <c r="Q178" s="791"/>
      <c r="R178" s="791"/>
      <c r="S178" s="792"/>
      <c r="T178" s="785" t="s">
        <v>836</v>
      </c>
      <c r="U178" s="1444" t="s">
        <v>826</v>
      </c>
      <c r="V178" s="1445"/>
      <c r="W178" s="1446"/>
      <c r="X178" s="783"/>
    </row>
    <row r="179" spans="1:58" ht="38.75" customHeight="1">
      <c r="A179" s="832"/>
      <c r="B179" s="838"/>
      <c r="C179" s="790"/>
      <c r="D179" s="791"/>
      <c r="E179" s="791"/>
      <c r="F179" s="791"/>
      <c r="G179" s="791"/>
      <c r="H179" s="792"/>
      <c r="I179" s="790"/>
      <c r="J179" s="791"/>
      <c r="K179" s="791"/>
      <c r="L179" s="791"/>
      <c r="M179" s="791"/>
      <c r="N179" s="792"/>
      <c r="O179" s="790"/>
      <c r="P179" s="791"/>
      <c r="Q179" s="791"/>
      <c r="R179" s="791"/>
      <c r="S179" s="792"/>
      <c r="T179" s="782" t="s">
        <v>875</v>
      </c>
      <c r="U179" s="1444" t="s">
        <v>826</v>
      </c>
      <c r="V179" s="1445"/>
      <c r="W179" s="1446"/>
      <c r="X179" s="783"/>
    </row>
    <row r="180" spans="1:58" ht="38.75" customHeight="1">
      <c r="A180" s="832"/>
      <c r="B180" s="838"/>
      <c r="C180" s="790"/>
      <c r="D180" s="791"/>
      <c r="E180" s="791"/>
      <c r="F180" s="791"/>
      <c r="G180" s="791"/>
      <c r="H180" s="792"/>
      <c r="I180" s="790"/>
      <c r="J180" s="791"/>
      <c r="K180" s="791"/>
      <c r="L180" s="791"/>
      <c r="M180" s="791"/>
      <c r="N180" s="792"/>
      <c r="O180" s="839"/>
      <c r="P180" s="840"/>
      <c r="Q180" s="840"/>
      <c r="R180" s="840"/>
      <c r="S180" s="841"/>
      <c r="T180" s="785" t="s">
        <v>841</v>
      </c>
      <c r="U180" s="1444" t="s">
        <v>826</v>
      </c>
      <c r="V180" s="1445"/>
      <c r="W180" s="1446"/>
      <c r="X180" s="783"/>
    </row>
    <row r="181" spans="1:58" ht="38.75" customHeight="1">
      <c r="A181" s="788"/>
      <c r="B181" s="819"/>
      <c r="C181" s="790"/>
      <c r="D181" s="791"/>
      <c r="E181" s="791"/>
      <c r="F181" s="791"/>
      <c r="G181" s="791"/>
      <c r="H181" s="792"/>
      <c r="I181" s="790"/>
      <c r="J181" s="791"/>
      <c r="K181" s="791"/>
      <c r="L181" s="791"/>
      <c r="M181" s="791"/>
      <c r="N181" s="792"/>
      <c r="O181" s="1491" t="s">
        <v>1099</v>
      </c>
      <c r="P181" s="1491"/>
      <c r="Q181" s="1491"/>
      <c r="R181" s="1491"/>
      <c r="S181" s="1491"/>
      <c r="T181" s="1491"/>
      <c r="U181" s="1467" t="s">
        <v>905</v>
      </c>
      <c r="V181" s="1468"/>
      <c r="W181" s="1469"/>
      <c r="X181" s="793"/>
      <c r="Y181" s="794"/>
      <c r="Z181" s="794"/>
      <c r="AA181" s="794"/>
      <c r="AB181" s="794"/>
      <c r="AC181" s="794"/>
      <c r="AD181" s="794"/>
      <c r="AE181" s="794"/>
      <c r="AF181" s="794"/>
      <c r="AG181" s="794"/>
      <c r="AH181" s="794"/>
      <c r="AI181" s="795"/>
    </row>
    <row r="182" spans="1:58" ht="38.75" customHeight="1">
      <c r="A182" s="788"/>
      <c r="B182" s="819"/>
      <c r="C182" s="790"/>
      <c r="D182" s="791"/>
      <c r="E182" s="791"/>
      <c r="F182" s="791"/>
      <c r="G182" s="791"/>
      <c r="H182" s="792"/>
      <c r="I182" s="790"/>
      <c r="J182" s="791"/>
      <c r="K182" s="791"/>
      <c r="L182" s="791"/>
      <c r="M182" s="791"/>
      <c r="N182" s="792"/>
      <c r="O182" s="1466" t="s">
        <v>842</v>
      </c>
      <c r="P182" s="1466"/>
      <c r="Q182" s="1466"/>
      <c r="R182" s="1466"/>
      <c r="S182" s="1466"/>
      <c r="T182" s="1466"/>
      <c r="U182" s="1467" t="s">
        <v>905</v>
      </c>
      <c r="V182" s="1468"/>
      <c r="W182" s="1469"/>
      <c r="X182" s="793"/>
      <c r="Y182" s="794"/>
      <c r="Z182" s="794"/>
      <c r="AA182" s="794"/>
      <c r="AB182" s="794"/>
      <c r="AC182" s="794"/>
      <c r="AD182" s="794"/>
      <c r="AE182" s="794"/>
      <c r="AF182" s="794"/>
      <c r="AG182" s="794"/>
      <c r="AH182" s="794"/>
      <c r="AI182" s="795"/>
    </row>
    <row r="183" spans="1:58" ht="38.75" customHeight="1">
      <c r="A183" s="788"/>
      <c r="B183" s="819"/>
      <c r="C183" s="790"/>
      <c r="D183" s="791"/>
      <c r="E183" s="791"/>
      <c r="F183" s="791"/>
      <c r="G183" s="791"/>
      <c r="H183" s="792"/>
      <c r="I183" s="790"/>
      <c r="J183" s="791"/>
      <c r="K183" s="791"/>
      <c r="L183" s="791"/>
      <c r="M183" s="791"/>
      <c r="N183" s="792"/>
      <c r="O183" s="1470" t="s">
        <v>844</v>
      </c>
      <c r="P183" s="1470"/>
      <c r="Q183" s="1470"/>
      <c r="R183" s="1470"/>
      <c r="S183" s="1470"/>
      <c r="T183" s="1470"/>
      <c r="U183" s="1471" t="s">
        <v>906</v>
      </c>
      <c r="V183" s="1472"/>
      <c r="W183" s="1473"/>
      <c r="X183" s="796"/>
      <c r="Y183" s="794"/>
      <c r="Z183" s="794"/>
      <c r="AA183" s="794"/>
      <c r="AB183" s="794"/>
      <c r="AC183" s="794"/>
      <c r="AD183" s="794"/>
      <c r="AE183" s="794"/>
      <c r="AF183" s="794"/>
      <c r="AG183" s="794"/>
      <c r="AH183" s="794"/>
      <c r="AI183" s="795"/>
    </row>
    <row r="184" spans="1:58" ht="38.75" customHeight="1">
      <c r="A184" s="788"/>
      <c r="B184" s="819"/>
      <c r="C184" s="790"/>
      <c r="D184" s="791"/>
      <c r="E184" s="791"/>
      <c r="F184" s="791"/>
      <c r="G184" s="791"/>
      <c r="H184" s="792"/>
      <c r="I184" s="790"/>
      <c r="J184" s="791"/>
      <c r="K184" s="791"/>
      <c r="L184" s="791"/>
      <c r="M184" s="791"/>
      <c r="N184" s="792"/>
      <c r="O184" s="1487" t="s">
        <v>1086</v>
      </c>
      <c r="P184" s="1487"/>
      <c r="Q184" s="1487"/>
      <c r="R184" s="1487"/>
      <c r="S184" s="1487"/>
      <c r="T184" s="1487"/>
      <c r="U184" s="1488" t="s">
        <v>826</v>
      </c>
      <c r="V184" s="1489"/>
      <c r="W184" s="1490"/>
      <c r="X184" s="797"/>
      <c r="Y184" s="794"/>
      <c r="Z184" s="794"/>
      <c r="AA184" s="794"/>
      <c r="AB184" s="794"/>
      <c r="AC184" s="794"/>
      <c r="AD184" s="794"/>
      <c r="AE184" s="794"/>
      <c r="AF184" s="794"/>
      <c r="AG184" s="794"/>
      <c r="AH184" s="794"/>
      <c r="AI184" s="795"/>
    </row>
    <row r="185" spans="1:58" ht="38.75" customHeight="1" thickBot="1">
      <c r="A185" s="801"/>
      <c r="B185" s="821"/>
      <c r="C185" s="803"/>
      <c r="D185" s="804"/>
      <c r="E185" s="804"/>
      <c r="F185" s="804"/>
      <c r="G185" s="804"/>
      <c r="H185" s="805"/>
      <c r="I185" s="803"/>
      <c r="J185" s="804"/>
      <c r="K185" s="804"/>
      <c r="L185" s="804"/>
      <c r="M185" s="804"/>
      <c r="N185" s="805"/>
      <c r="O185" s="1478" t="s">
        <v>770</v>
      </c>
      <c r="P185" s="1479"/>
      <c r="Q185" s="1479"/>
      <c r="R185" s="1479"/>
      <c r="S185" s="1480"/>
      <c r="T185" s="1096" t="s">
        <v>1142</v>
      </c>
      <c r="U185" s="1481" t="s">
        <v>1131</v>
      </c>
      <c r="V185" s="1482"/>
      <c r="W185" s="1483"/>
      <c r="X185" s="1097"/>
      <c r="Y185" s="798"/>
      <c r="Z185" s="798"/>
      <c r="AA185" s="798"/>
      <c r="AB185" s="798"/>
      <c r="AC185" s="798"/>
      <c r="AD185" s="798"/>
      <c r="AE185" s="798"/>
      <c r="AF185" s="798"/>
      <c r="AG185" s="798"/>
      <c r="AH185" s="798"/>
    </row>
    <row r="186" spans="1:58" ht="16.25" customHeight="1">
      <c r="A186" s="913"/>
      <c r="B186" s="913"/>
      <c r="C186" s="791"/>
      <c r="D186" s="791"/>
      <c r="E186" s="791"/>
      <c r="F186" s="791"/>
      <c r="G186" s="791"/>
      <c r="H186" s="791"/>
      <c r="I186" s="791"/>
      <c r="J186" s="791"/>
      <c r="K186" s="791"/>
      <c r="L186" s="791"/>
      <c r="M186" s="791"/>
      <c r="N186" s="791"/>
      <c r="O186" s="69"/>
      <c r="P186" s="69"/>
      <c r="Q186" s="69"/>
      <c r="R186" s="69"/>
      <c r="S186" s="69"/>
      <c r="T186" s="799"/>
      <c r="U186" s="914"/>
      <c r="V186" s="914"/>
      <c r="W186" s="914"/>
      <c r="X186" s="915"/>
      <c r="Y186" s="800"/>
      <c r="Z186" s="800"/>
      <c r="AA186" s="800"/>
      <c r="AB186" s="800"/>
      <c r="AC186" s="800"/>
      <c r="AD186" s="800"/>
      <c r="AE186" s="800"/>
      <c r="AF186" s="800"/>
      <c r="AG186" s="800"/>
      <c r="AH186" s="800"/>
    </row>
    <row r="187" spans="1:58" s="901" customFormat="1" ht="27" customHeight="1">
      <c r="A187" s="923" t="s">
        <v>1029</v>
      </c>
      <c r="B187" s="1528" t="s">
        <v>1068</v>
      </c>
      <c r="C187" s="1528"/>
      <c r="D187" s="1528"/>
      <c r="E187" s="1528"/>
      <c r="F187" s="1528"/>
      <c r="G187" s="1528"/>
      <c r="H187" s="1528"/>
      <c r="I187" s="1528"/>
      <c r="J187" s="1528"/>
      <c r="K187" s="1528"/>
      <c r="L187" s="1528"/>
      <c r="M187" s="1528"/>
      <c r="N187" s="1528"/>
      <c r="O187" s="1528"/>
      <c r="P187" s="1528"/>
      <c r="Q187" s="1528"/>
      <c r="R187" s="1528"/>
      <c r="S187" s="1528"/>
      <c r="T187" s="1528"/>
      <c r="U187" s="1528"/>
      <c r="V187" s="1528"/>
      <c r="W187" s="1528"/>
      <c r="X187" s="1528"/>
      <c r="Y187" s="905"/>
      <c r="Z187" s="905"/>
      <c r="AA187" s="905"/>
      <c r="AB187" s="905"/>
      <c r="AC187" s="905"/>
      <c r="AD187" s="905"/>
      <c r="AE187" s="905"/>
      <c r="AF187" s="905"/>
      <c r="AG187" s="905"/>
      <c r="AH187" s="905"/>
      <c r="AI187" s="905"/>
      <c r="AJ187" s="905"/>
      <c r="AK187" s="905"/>
      <c r="AL187" s="905"/>
      <c r="AM187" s="905"/>
      <c r="AN187" s="905"/>
      <c r="AO187" s="905"/>
      <c r="AP187" s="905"/>
      <c r="AQ187" s="905"/>
      <c r="AR187" s="905"/>
      <c r="AS187" s="905"/>
      <c r="AT187" s="905"/>
      <c r="AU187" s="905"/>
      <c r="AV187" s="905"/>
      <c r="AW187" s="905"/>
      <c r="AX187" s="905"/>
      <c r="AY187" s="905"/>
      <c r="AZ187" s="905"/>
      <c r="BA187" s="905"/>
      <c r="BB187" s="905"/>
      <c r="BC187" s="905"/>
      <c r="BD187" s="905"/>
      <c r="BE187" s="905"/>
    </row>
    <row r="188" spans="1:58" s="901" customFormat="1" ht="196.5" customHeight="1">
      <c r="A188" s="923"/>
      <c r="B188" s="1528"/>
      <c r="C188" s="1528"/>
      <c r="D188" s="1528"/>
      <c r="E188" s="1528"/>
      <c r="F188" s="1528"/>
      <c r="G188" s="1528"/>
      <c r="H188" s="1528"/>
      <c r="I188" s="1528"/>
      <c r="J188" s="1528"/>
      <c r="K188" s="1528"/>
      <c r="L188" s="1528"/>
      <c r="M188" s="1528"/>
      <c r="N188" s="1528"/>
      <c r="O188" s="1528"/>
      <c r="P188" s="1528"/>
      <c r="Q188" s="1528"/>
      <c r="R188" s="1528"/>
      <c r="S188" s="1528"/>
      <c r="T188" s="1528"/>
      <c r="U188" s="1528"/>
      <c r="V188" s="1528"/>
      <c r="W188" s="1528"/>
      <c r="X188" s="1528"/>
      <c r="Y188" s="905"/>
      <c r="Z188" s="905"/>
      <c r="AA188" s="905"/>
      <c r="AB188" s="905"/>
      <c r="AC188" s="905"/>
      <c r="AD188" s="905"/>
      <c r="AE188" s="905"/>
      <c r="AF188" s="905"/>
      <c r="AG188" s="905"/>
      <c r="AH188" s="905"/>
      <c r="AI188" s="905"/>
      <c r="AJ188" s="905"/>
      <c r="AK188" s="905"/>
      <c r="AL188" s="905"/>
      <c r="AM188" s="905"/>
      <c r="AN188" s="905"/>
      <c r="AO188" s="905"/>
      <c r="AP188" s="905"/>
      <c r="AQ188" s="905"/>
      <c r="AR188" s="905"/>
      <c r="AS188" s="905"/>
      <c r="AT188" s="905"/>
      <c r="AU188" s="905"/>
      <c r="AV188" s="905"/>
      <c r="AW188" s="905"/>
      <c r="AX188" s="905"/>
      <c r="AY188" s="905"/>
      <c r="AZ188" s="905"/>
      <c r="BA188" s="905"/>
      <c r="BB188" s="905"/>
      <c r="BC188" s="905"/>
      <c r="BD188" s="905"/>
      <c r="BE188" s="905"/>
    </row>
    <row r="189" spans="1:58" s="901" customFormat="1" ht="26.25" customHeight="1">
      <c r="A189" s="923" t="s">
        <v>1030</v>
      </c>
      <c r="B189" s="921" t="s">
        <v>1069</v>
      </c>
      <c r="C189" s="921"/>
      <c r="D189" s="921"/>
      <c r="E189" s="921"/>
      <c r="F189" s="921"/>
      <c r="G189" s="921"/>
      <c r="H189" s="911"/>
      <c r="I189" s="911"/>
      <c r="J189" s="911"/>
      <c r="K189" s="911"/>
      <c r="L189" s="911"/>
      <c r="M189" s="911"/>
      <c r="N189" s="911"/>
      <c r="O189" s="911"/>
      <c r="P189" s="911"/>
      <c r="Q189" s="911"/>
      <c r="R189" s="911"/>
      <c r="S189" s="911"/>
      <c r="T189" s="911"/>
      <c r="U189" s="911"/>
      <c r="V189" s="911"/>
      <c r="W189" s="911"/>
      <c r="X189" s="911"/>
      <c r="Y189" s="911"/>
      <c r="Z189" s="911"/>
      <c r="AA189" s="911"/>
      <c r="AB189" s="911"/>
      <c r="AC189" s="911"/>
      <c r="AD189" s="911"/>
      <c r="AE189" s="911"/>
      <c r="AF189" s="911"/>
      <c r="AG189" s="911"/>
      <c r="AH189" s="911"/>
      <c r="AI189" s="911"/>
      <c r="AJ189" s="911"/>
      <c r="AK189" s="911"/>
      <c r="AL189" s="911"/>
      <c r="AM189" s="911"/>
      <c r="AN189" s="911"/>
      <c r="AO189" s="911"/>
      <c r="AP189" s="911"/>
      <c r="AQ189" s="911"/>
      <c r="AR189" s="911"/>
      <c r="AS189" s="911"/>
      <c r="AT189" s="911"/>
      <c r="AU189" s="911"/>
      <c r="AV189" s="911"/>
      <c r="AW189" s="911"/>
      <c r="AX189" s="911"/>
      <c r="AY189" s="911"/>
      <c r="AZ189" s="911"/>
      <c r="BA189" s="911"/>
      <c r="BB189" s="911"/>
      <c r="BC189" s="911"/>
      <c r="BD189" s="911"/>
      <c r="BE189" s="911"/>
      <c r="BF189" s="902"/>
    </row>
    <row r="190" spans="1:58" s="901" customFormat="1" ht="26.25" customHeight="1">
      <c r="A190" s="923" t="s">
        <v>1031</v>
      </c>
      <c r="B190" s="1519" t="s">
        <v>1070</v>
      </c>
      <c r="C190" s="1519"/>
      <c r="D190" s="1519"/>
      <c r="E190" s="1519"/>
      <c r="F190" s="1519"/>
      <c r="G190" s="1519"/>
      <c r="H190" s="1519"/>
      <c r="I190" s="1519"/>
      <c r="J190" s="1519"/>
      <c r="K190" s="1519"/>
      <c r="L190" s="1519"/>
      <c r="M190" s="1519"/>
      <c r="N190" s="1519"/>
      <c r="O190" s="1519"/>
      <c r="P190" s="1519"/>
      <c r="Q190" s="1519"/>
      <c r="R190" s="1519"/>
      <c r="S190" s="1519"/>
      <c r="T190" s="1519"/>
      <c r="U190" s="1519"/>
      <c r="V190" s="1519"/>
      <c r="W190" s="1519"/>
      <c r="X190" s="1519"/>
      <c r="Y190" s="904"/>
      <c r="Z190" s="904"/>
      <c r="AA190" s="904"/>
      <c r="AB190" s="904"/>
      <c r="AC190" s="904"/>
      <c r="AD190" s="904"/>
      <c r="AE190" s="904"/>
      <c r="AF190" s="904"/>
      <c r="AG190" s="904"/>
      <c r="AH190" s="904"/>
      <c r="AI190" s="904"/>
      <c r="AJ190" s="904"/>
      <c r="AK190" s="904"/>
      <c r="AL190" s="904"/>
      <c r="AM190" s="904"/>
      <c r="AN190" s="904"/>
      <c r="AO190" s="904"/>
      <c r="AP190" s="904"/>
      <c r="AQ190" s="904"/>
      <c r="AR190" s="904"/>
      <c r="AS190" s="904"/>
      <c r="AT190" s="904"/>
      <c r="AU190" s="904"/>
      <c r="AV190" s="904"/>
      <c r="AW190" s="904"/>
      <c r="AX190" s="904"/>
      <c r="AY190" s="904"/>
      <c r="AZ190" s="904"/>
      <c r="BA190" s="904"/>
      <c r="BB190" s="904"/>
      <c r="BC190" s="904"/>
      <c r="BD190" s="904"/>
      <c r="BE190" s="904"/>
    </row>
    <row r="191" spans="1:58" s="901" customFormat="1" ht="27.75" customHeight="1">
      <c r="A191" s="923" t="s">
        <v>1032</v>
      </c>
      <c r="B191" s="1427" t="s">
        <v>1071</v>
      </c>
      <c r="C191" s="1427"/>
      <c r="D191" s="1427"/>
      <c r="E191" s="1427"/>
      <c r="F191" s="1427"/>
      <c r="G191" s="1427"/>
      <c r="H191" s="1427"/>
      <c r="I191" s="1427"/>
      <c r="J191" s="1427"/>
      <c r="K191" s="1427"/>
      <c r="L191" s="1427"/>
      <c r="M191" s="1427"/>
      <c r="N191" s="1427"/>
      <c r="O191" s="1427"/>
      <c r="P191" s="1427"/>
      <c r="Q191" s="1427"/>
      <c r="R191" s="1427"/>
      <c r="S191" s="1427"/>
      <c r="T191" s="1427"/>
      <c r="U191" s="1427"/>
      <c r="V191" s="1427"/>
      <c r="W191" s="1427"/>
      <c r="X191" s="1427"/>
      <c r="Y191" s="906"/>
      <c r="Z191" s="906"/>
      <c r="AA191" s="906"/>
      <c r="AB191" s="906"/>
      <c r="AC191" s="906"/>
      <c r="AD191" s="906"/>
      <c r="AE191" s="906"/>
      <c r="AF191" s="906"/>
      <c r="AG191" s="906"/>
      <c r="AH191" s="906"/>
      <c r="AI191" s="906"/>
      <c r="AJ191" s="906"/>
      <c r="AK191" s="906"/>
      <c r="AL191" s="906"/>
      <c r="AM191" s="906"/>
      <c r="AN191" s="906"/>
      <c r="AO191" s="906"/>
      <c r="AP191" s="906"/>
      <c r="AQ191" s="906"/>
      <c r="AR191" s="906"/>
      <c r="AS191" s="906"/>
      <c r="AT191" s="906"/>
      <c r="AU191" s="906"/>
      <c r="AV191" s="906"/>
      <c r="AW191" s="906"/>
      <c r="AX191" s="906"/>
      <c r="AY191" s="906"/>
      <c r="AZ191" s="906"/>
      <c r="BA191" s="906"/>
      <c r="BB191" s="906"/>
      <c r="BC191" s="906"/>
      <c r="BD191" s="906"/>
      <c r="BE191" s="903"/>
    </row>
    <row r="192" spans="1:58" s="901" customFormat="1" ht="27.75" customHeight="1">
      <c r="A192" s="923" t="s">
        <v>1033</v>
      </c>
      <c r="B192" s="1427" t="s">
        <v>1072</v>
      </c>
      <c r="C192" s="1427"/>
      <c r="D192" s="1427"/>
      <c r="E192" s="1427"/>
      <c r="F192" s="1427"/>
      <c r="G192" s="1427"/>
      <c r="H192" s="1427"/>
      <c r="I192" s="1427"/>
      <c r="J192" s="1427"/>
      <c r="K192" s="1427"/>
      <c r="L192" s="1427"/>
      <c r="M192" s="1427"/>
      <c r="N192" s="1427"/>
      <c r="O192" s="1427"/>
      <c r="P192" s="1427"/>
      <c r="Q192" s="1427"/>
      <c r="R192" s="1427"/>
      <c r="S192" s="1427"/>
      <c r="T192" s="1427"/>
      <c r="U192" s="1427"/>
      <c r="V192" s="1427"/>
      <c r="W192" s="1427"/>
      <c r="X192" s="1427"/>
      <c r="Y192" s="903"/>
      <c r="Z192" s="903"/>
      <c r="AA192" s="903"/>
      <c r="AB192" s="903"/>
      <c r="AC192" s="903"/>
      <c r="AD192" s="903"/>
      <c r="AE192" s="903"/>
      <c r="AF192" s="903"/>
      <c r="AG192" s="903"/>
      <c r="AH192" s="903"/>
      <c r="AI192" s="903"/>
      <c r="AJ192" s="903"/>
      <c r="AK192" s="903"/>
      <c r="AL192" s="903"/>
      <c r="AM192" s="903"/>
      <c r="AN192" s="903"/>
      <c r="AO192" s="903"/>
      <c r="AP192" s="903"/>
      <c r="AQ192" s="903"/>
      <c r="AR192" s="903"/>
      <c r="AS192" s="903"/>
      <c r="AT192" s="903"/>
      <c r="AU192" s="903"/>
      <c r="AV192" s="903"/>
      <c r="AW192" s="903"/>
      <c r="AX192" s="903"/>
      <c r="AY192" s="903"/>
      <c r="AZ192" s="903"/>
      <c r="BA192" s="903"/>
      <c r="BB192" s="903"/>
      <c r="BC192" s="903"/>
      <c r="BD192" s="903"/>
      <c r="BE192" s="903"/>
    </row>
    <row r="193" spans="1:57" s="901" customFormat="1" ht="69" customHeight="1">
      <c r="A193" s="917" t="s">
        <v>1034</v>
      </c>
      <c r="B193" s="1425" t="s">
        <v>1073</v>
      </c>
      <c r="C193" s="1425"/>
      <c r="D193" s="1425"/>
      <c r="E193" s="1425"/>
      <c r="F193" s="1425"/>
      <c r="G193" s="1425"/>
      <c r="H193" s="1425"/>
      <c r="I193" s="1425"/>
      <c r="J193" s="1425"/>
      <c r="K193" s="1425"/>
      <c r="L193" s="1425"/>
      <c r="M193" s="1425"/>
      <c r="N193" s="1425"/>
      <c r="O193" s="1425"/>
      <c r="P193" s="1425"/>
      <c r="Q193" s="1425"/>
      <c r="R193" s="1425"/>
      <c r="S193" s="1425"/>
      <c r="T193" s="1425"/>
      <c r="U193" s="1425"/>
      <c r="V193" s="1425"/>
      <c r="W193" s="1425"/>
      <c r="X193" s="1425"/>
      <c r="Y193" s="912"/>
      <c r="Z193" s="912"/>
      <c r="AA193" s="912"/>
      <c r="AB193" s="912"/>
      <c r="AC193" s="912"/>
      <c r="AD193" s="912"/>
      <c r="AE193" s="912"/>
      <c r="AF193" s="912"/>
      <c r="AG193" s="912"/>
      <c r="AH193" s="912"/>
      <c r="AI193" s="912"/>
      <c r="AJ193" s="912"/>
      <c r="AK193" s="912"/>
      <c r="AL193" s="912"/>
      <c r="AM193" s="912"/>
      <c r="AN193" s="912"/>
      <c r="AO193" s="912"/>
      <c r="AP193" s="912"/>
      <c r="AQ193" s="912"/>
      <c r="AR193" s="912"/>
      <c r="AS193" s="912"/>
      <c r="AT193" s="912"/>
      <c r="AU193" s="912"/>
      <c r="AV193" s="912"/>
      <c r="AW193" s="912"/>
      <c r="AX193" s="912"/>
      <c r="AY193" s="912"/>
      <c r="AZ193" s="912"/>
      <c r="BA193" s="912"/>
      <c r="BB193" s="912"/>
      <c r="BC193" s="912"/>
      <c r="BD193" s="912"/>
      <c r="BE193" s="910"/>
    </row>
    <row r="194" spans="1:57" s="901" customFormat="1" ht="34.5" customHeight="1">
      <c r="A194" s="918" t="s">
        <v>1035</v>
      </c>
      <c r="B194" s="1425" t="s">
        <v>1074</v>
      </c>
      <c r="C194" s="1425"/>
      <c r="D194" s="1425"/>
      <c r="E194" s="1425"/>
      <c r="F194" s="1425"/>
      <c r="G194" s="1425"/>
      <c r="H194" s="1425"/>
      <c r="I194" s="1425"/>
      <c r="J194" s="1425"/>
      <c r="K194" s="1425"/>
      <c r="L194" s="1425"/>
      <c r="M194" s="1425"/>
      <c r="N194" s="1425"/>
      <c r="O194" s="1425"/>
      <c r="P194" s="1425"/>
      <c r="Q194" s="1425"/>
      <c r="R194" s="1425"/>
      <c r="S194" s="1425"/>
      <c r="T194" s="1425"/>
      <c r="U194" s="1425"/>
      <c r="V194" s="1425"/>
      <c r="W194" s="1425"/>
      <c r="X194" s="1425"/>
      <c r="Y194" s="910"/>
      <c r="Z194" s="910"/>
      <c r="AA194" s="910"/>
      <c r="AB194" s="910"/>
      <c r="AC194" s="910"/>
      <c r="AD194" s="910"/>
      <c r="AE194" s="910"/>
      <c r="AF194" s="910"/>
      <c r="AG194" s="910"/>
      <c r="AH194" s="910"/>
      <c r="AI194" s="910"/>
      <c r="AJ194" s="910"/>
      <c r="AK194" s="910"/>
      <c r="AL194" s="910"/>
      <c r="AM194" s="910"/>
      <c r="AN194" s="910"/>
      <c r="AO194" s="910"/>
      <c r="AP194" s="910"/>
      <c r="AQ194" s="910"/>
      <c r="AR194" s="910"/>
      <c r="AS194" s="910"/>
      <c r="AT194" s="910"/>
      <c r="AU194" s="910"/>
      <c r="AV194" s="910"/>
      <c r="AW194" s="910"/>
      <c r="AX194" s="910"/>
      <c r="AY194" s="910"/>
      <c r="AZ194" s="910"/>
      <c r="BA194" s="910"/>
      <c r="BB194" s="910"/>
      <c r="BC194" s="910"/>
      <c r="BD194" s="910"/>
      <c r="BE194" s="910"/>
    </row>
    <row r="195" spans="1:57" s="901" customFormat="1" ht="17.25" customHeight="1">
      <c r="A195" s="923" t="s">
        <v>1036</v>
      </c>
      <c r="B195" s="1426" t="s">
        <v>1075</v>
      </c>
      <c r="C195" s="1426"/>
      <c r="D195" s="1426"/>
      <c r="E195" s="1426"/>
      <c r="F195" s="1426"/>
      <c r="G195" s="1426"/>
      <c r="H195" s="1426"/>
      <c r="I195" s="1426"/>
      <c r="J195" s="1426"/>
      <c r="K195" s="1426"/>
      <c r="L195" s="1426"/>
      <c r="M195" s="1426"/>
      <c r="N195" s="1426"/>
      <c r="O195" s="1426"/>
      <c r="P195" s="1426"/>
      <c r="Q195" s="1426"/>
      <c r="R195" s="1426"/>
      <c r="S195" s="1426"/>
      <c r="T195" s="1426"/>
      <c r="U195" s="1426"/>
      <c r="V195" s="1426"/>
      <c r="W195" s="1426"/>
      <c r="X195" s="1426"/>
      <c r="Y195" s="908"/>
      <c r="Z195" s="908"/>
      <c r="AA195" s="908"/>
      <c r="AB195" s="908"/>
      <c r="AC195" s="908"/>
      <c r="AD195" s="908"/>
      <c r="AE195" s="908"/>
      <c r="AF195" s="908"/>
      <c r="AG195" s="908"/>
      <c r="AH195" s="908"/>
      <c r="AI195" s="908"/>
      <c r="AJ195" s="908"/>
      <c r="AK195" s="908"/>
      <c r="AL195" s="908"/>
      <c r="AM195" s="908"/>
      <c r="AN195" s="908"/>
      <c r="AO195" s="908"/>
      <c r="AP195" s="908"/>
      <c r="AQ195" s="908"/>
      <c r="AR195" s="908"/>
      <c r="AS195" s="908"/>
      <c r="AT195" s="908"/>
      <c r="AU195" s="908"/>
      <c r="AV195" s="908"/>
      <c r="AW195" s="908"/>
      <c r="AX195" s="908"/>
      <c r="AY195" s="908"/>
      <c r="AZ195" s="908"/>
      <c r="BA195" s="908"/>
      <c r="BB195" s="908"/>
      <c r="BC195" s="908"/>
      <c r="BD195" s="908"/>
      <c r="BE195" s="908"/>
    </row>
    <row r="196" spans="1:57" s="901" customFormat="1" ht="36" customHeight="1">
      <c r="A196" s="923" t="s">
        <v>1037</v>
      </c>
      <c r="B196" s="1425" t="s">
        <v>1076</v>
      </c>
      <c r="C196" s="1425"/>
      <c r="D196" s="1425"/>
      <c r="E196" s="1425"/>
      <c r="F196" s="1425"/>
      <c r="G196" s="1425"/>
      <c r="H196" s="1425"/>
      <c r="I196" s="1425"/>
      <c r="J196" s="1425"/>
      <c r="K196" s="1425"/>
      <c r="L196" s="1425"/>
      <c r="M196" s="1425"/>
      <c r="N196" s="1425"/>
      <c r="O196" s="1425"/>
      <c r="P196" s="1425"/>
      <c r="Q196" s="1425"/>
      <c r="R196" s="1425"/>
      <c r="S196" s="1425"/>
      <c r="T196" s="1425"/>
      <c r="U196" s="1425"/>
      <c r="V196" s="1425"/>
      <c r="W196" s="1425"/>
      <c r="X196" s="1425"/>
      <c r="Y196" s="909"/>
      <c r="Z196" s="909"/>
      <c r="AA196" s="909"/>
      <c r="AB196" s="909"/>
      <c r="AC196" s="909"/>
      <c r="AD196" s="909"/>
      <c r="AE196" s="909"/>
      <c r="AF196" s="909"/>
      <c r="AG196" s="909"/>
      <c r="AH196" s="909"/>
      <c r="AI196" s="909"/>
      <c r="AJ196" s="909"/>
      <c r="AK196" s="909"/>
      <c r="AL196" s="909"/>
      <c r="AM196" s="909"/>
      <c r="AN196" s="909"/>
      <c r="AO196" s="909"/>
      <c r="AP196" s="909"/>
      <c r="AQ196" s="909"/>
      <c r="AR196" s="909"/>
      <c r="AS196" s="909"/>
      <c r="AT196" s="909"/>
      <c r="AU196" s="909"/>
      <c r="AV196" s="909"/>
      <c r="AW196" s="909"/>
      <c r="AX196" s="909"/>
      <c r="AY196" s="909"/>
      <c r="AZ196" s="909"/>
      <c r="BA196" s="909"/>
      <c r="BB196" s="909"/>
      <c r="BC196" s="909"/>
      <c r="BD196" s="909"/>
      <c r="BE196" s="909"/>
    </row>
    <row r="197" spans="1:57" s="901" customFormat="1" ht="27.75" customHeight="1">
      <c r="A197" s="923" t="s">
        <v>1038</v>
      </c>
      <c r="B197" s="1425" t="s">
        <v>1077</v>
      </c>
      <c r="C197" s="1425"/>
      <c r="D197" s="1425"/>
      <c r="E197" s="1425"/>
      <c r="F197" s="1425"/>
      <c r="G197" s="1425"/>
      <c r="H197" s="1425"/>
      <c r="I197" s="1425"/>
      <c r="J197" s="1425"/>
      <c r="K197" s="1425"/>
      <c r="L197" s="1425"/>
      <c r="M197" s="1425"/>
      <c r="N197" s="1425"/>
      <c r="O197" s="1425"/>
      <c r="P197" s="1425"/>
      <c r="Q197" s="1425"/>
      <c r="R197" s="1425"/>
      <c r="S197" s="1425"/>
      <c r="T197" s="1425"/>
      <c r="U197" s="1425"/>
      <c r="V197" s="1425"/>
      <c r="W197" s="1425"/>
      <c r="X197" s="1425"/>
      <c r="Y197" s="909"/>
      <c r="Z197" s="909"/>
      <c r="AA197" s="909"/>
      <c r="AB197" s="909"/>
      <c r="AC197" s="909"/>
      <c r="AD197" s="909"/>
      <c r="AE197" s="909"/>
      <c r="AF197" s="909"/>
      <c r="AG197" s="909"/>
      <c r="AH197" s="909"/>
      <c r="AI197" s="909"/>
      <c r="AJ197" s="909"/>
      <c r="AK197" s="909"/>
      <c r="AL197" s="909"/>
      <c r="AM197" s="909"/>
      <c r="AN197" s="909"/>
      <c r="AO197" s="909"/>
      <c r="AP197" s="909"/>
      <c r="AQ197" s="909"/>
      <c r="AR197" s="909"/>
      <c r="AS197" s="909"/>
      <c r="AT197" s="909"/>
      <c r="AU197" s="909"/>
      <c r="AV197" s="909"/>
      <c r="AW197" s="909"/>
      <c r="AX197" s="909"/>
      <c r="AY197" s="909"/>
      <c r="AZ197" s="909"/>
      <c r="BA197" s="909"/>
      <c r="BB197" s="909"/>
      <c r="BC197" s="909"/>
      <c r="BD197" s="909"/>
    </row>
    <row r="198" spans="1:57" s="901" customFormat="1" ht="26.25" customHeight="1">
      <c r="A198" s="917" t="s">
        <v>1039</v>
      </c>
      <c r="B198" s="920" t="s">
        <v>1078</v>
      </c>
      <c r="C198" s="920"/>
      <c r="D198" s="920"/>
      <c r="E198" s="920"/>
      <c r="F198" s="920"/>
      <c r="G198" s="920"/>
    </row>
    <row r="199" spans="1:57" s="901" customFormat="1" ht="51.75" customHeight="1">
      <c r="A199" s="917" t="s">
        <v>1040</v>
      </c>
      <c r="B199" s="1425" t="s">
        <v>1079</v>
      </c>
      <c r="C199" s="1425"/>
      <c r="D199" s="1425"/>
      <c r="E199" s="1425"/>
      <c r="F199" s="1425"/>
      <c r="G199" s="1425"/>
      <c r="H199" s="1425"/>
      <c r="I199" s="1425"/>
      <c r="J199" s="1425"/>
      <c r="K199" s="1425"/>
      <c r="L199" s="1425"/>
      <c r="M199" s="1425"/>
      <c r="N199" s="1425"/>
      <c r="O199" s="1425"/>
      <c r="P199" s="1425"/>
      <c r="Q199" s="1425"/>
      <c r="R199" s="1425"/>
      <c r="S199" s="1425"/>
      <c r="T199" s="1425"/>
      <c r="U199" s="1425"/>
      <c r="V199" s="1425"/>
      <c r="W199" s="1425"/>
      <c r="X199" s="1425"/>
    </row>
    <row r="200" spans="1:57" s="901" customFormat="1" ht="35.25" customHeight="1">
      <c r="A200" s="917" t="s">
        <v>1041</v>
      </c>
      <c r="B200" s="1425" t="s">
        <v>1080</v>
      </c>
      <c r="C200" s="1425"/>
      <c r="D200" s="1425"/>
      <c r="E200" s="1425"/>
      <c r="F200" s="1425"/>
      <c r="G200" s="1425"/>
      <c r="H200" s="1425"/>
      <c r="I200" s="1425"/>
      <c r="J200" s="1425"/>
      <c r="K200" s="1425"/>
      <c r="L200" s="1425"/>
      <c r="M200" s="1425"/>
      <c r="N200" s="1425"/>
      <c r="O200" s="1425"/>
      <c r="P200" s="1425"/>
      <c r="Q200" s="1425"/>
      <c r="R200" s="1425"/>
      <c r="S200" s="1425"/>
      <c r="T200" s="1425"/>
      <c r="U200" s="1425"/>
      <c r="V200" s="1425"/>
      <c r="W200" s="1425"/>
      <c r="X200" s="1425"/>
    </row>
    <row r="201" spans="1:57" s="901" customFormat="1" ht="21" customHeight="1">
      <c r="A201" s="917" t="s">
        <v>1042</v>
      </c>
      <c r="B201" s="1425" t="s">
        <v>1081</v>
      </c>
      <c r="C201" s="1425"/>
      <c r="D201" s="1425"/>
      <c r="E201" s="1425"/>
      <c r="F201" s="1425"/>
      <c r="G201" s="1425"/>
      <c r="H201" s="1425"/>
      <c r="I201" s="1425"/>
      <c r="J201" s="1425"/>
      <c r="K201" s="1425"/>
      <c r="L201" s="1425"/>
      <c r="M201" s="1425"/>
      <c r="N201" s="1425"/>
      <c r="O201" s="1425"/>
      <c r="P201" s="1425"/>
      <c r="Q201" s="1425"/>
      <c r="R201" s="1425"/>
      <c r="S201" s="1425"/>
      <c r="T201" s="1425"/>
      <c r="U201" s="1425"/>
      <c r="V201" s="1425"/>
      <c r="W201" s="1425"/>
      <c r="X201" s="1425"/>
      <c r="Y201" s="907"/>
      <c r="Z201" s="907"/>
      <c r="AA201" s="907"/>
      <c r="AB201" s="907"/>
      <c r="AC201" s="907"/>
      <c r="AD201" s="907"/>
      <c r="AE201" s="907"/>
      <c r="AF201" s="907"/>
      <c r="AG201" s="907"/>
      <c r="AH201" s="907"/>
      <c r="AI201" s="907"/>
      <c r="AJ201" s="907"/>
      <c r="AK201" s="907"/>
      <c r="AL201" s="907"/>
      <c r="AM201" s="907"/>
      <c r="AN201" s="907"/>
      <c r="AO201" s="907"/>
      <c r="AP201" s="907"/>
      <c r="AQ201" s="907"/>
      <c r="AR201" s="907"/>
      <c r="AS201" s="907"/>
      <c r="AT201" s="907"/>
      <c r="AU201" s="907"/>
      <c r="AV201" s="907"/>
      <c r="AW201" s="907"/>
      <c r="AX201" s="907"/>
      <c r="AY201" s="907"/>
      <c r="AZ201" s="907"/>
      <c r="BA201" s="907"/>
      <c r="BB201" s="907"/>
      <c r="BC201" s="907"/>
      <c r="BD201" s="907"/>
      <c r="BE201" s="907"/>
    </row>
    <row r="202" spans="1:57" s="901" customFormat="1" ht="44.25" customHeight="1">
      <c r="A202" s="917" t="s">
        <v>1043</v>
      </c>
      <c r="B202" s="1425" t="s">
        <v>1082</v>
      </c>
      <c r="C202" s="1425"/>
      <c r="D202" s="1425"/>
      <c r="E202" s="1425"/>
      <c r="F202" s="1425"/>
      <c r="G202" s="1425"/>
      <c r="H202" s="1425"/>
      <c r="I202" s="1425"/>
      <c r="J202" s="1425"/>
      <c r="K202" s="1425"/>
      <c r="L202" s="1425"/>
      <c r="M202" s="1425"/>
      <c r="N202" s="1425"/>
      <c r="O202" s="1425"/>
      <c r="P202" s="1425"/>
      <c r="Q202" s="1425"/>
      <c r="R202" s="1425"/>
      <c r="S202" s="1425"/>
      <c r="T202" s="1425"/>
      <c r="U202" s="1425"/>
      <c r="V202" s="1425"/>
      <c r="W202" s="1425"/>
      <c r="X202" s="1425"/>
      <c r="Y202" s="908"/>
      <c r="Z202" s="908"/>
      <c r="AA202" s="908"/>
      <c r="AB202" s="908"/>
      <c r="AC202" s="908"/>
      <c r="AD202" s="908"/>
      <c r="AE202" s="908"/>
      <c r="AF202" s="908"/>
      <c r="AG202" s="908"/>
      <c r="AH202" s="908"/>
      <c r="AI202" s="908"/>
      <c r="AJ202" s="908"/>
      <c r="AK202" s="908"/>
      <c r="AL202" s="908"/>
      <c r="AM202" s="908"/>
      <c r="AN202" s="908"/>
      <c r="AO202" s="908"/>
      <c r="AP202" s="908"/>
      <c r="AQ202" s="908"/>
      <c r="AR202" s="908"/>
      <c r="AS202" s="908"/>
      <c r="AT202" s="908"/>
      <c r="AU202" s="908"/>
      <c r="AV202" s="908"/>
      <c r="AW202" s="908"/>
      <c r="AX202" s="908"/>
      <c r="AY202" s="908"/>
      <c r="AZ202" s="908"/>
      <c r="BA202" s="908"/>
      <c r="BB202" s="908"/>
      <c r="BC202" s="908"/>
      <c r="BD202" s="908"/>
      <c r="BE202" s="908"/>
    </row>
    <row r="203" spans="1:57" s="1105" customFormat="1" ht="26.25" customHeight="1">
      <c r="A203" s="1106" t="s">
        <v>1044</v>
      </c>
      <c r="B203" s="1520" t="s">
        <v>1141</v>
      </c>
      <c r="C203" s="1520"/>
      <c r="D203" s="1520"/>
      <c r="E203" s="1520"/>
      <c r="F203" s="1520"/>
      <c r="G203" s="1520"/>
      <c r="H203" s="1520"/>
      <c r="I203" s="1520"/>
      <c r="J203" s="1520"/>
      <c r="K203" s="1520"/>
      <c r="L203" s="1520"/>
      <c r="M203" s="1520"/>
      <c r="N203" s="1520"/>
      <c r="O203" s="1520"/>
      <c r="P203" s="1520"/>
      <c r="Q203" s="1520"/>
      <c r="R203" s="1520"/>
      <c r="S203" s="1520"/>
      <c r="T203" s="1520"/>
      <c r="U203" s="1520"/>
      <c r="V203" s="1520"/>
      <c r="W203" s="1520"/>
      <c r="X203" s="1520"/>
    </row>
    <row r="204" spans="1:57" s="901" customFormat="1" ht="35.25" customHeight="1">
      <c r="A204" s="923" t="s">
        <v>1045</v>
      </c>
      <c r="B204" s="1427" t="s">
        <v>1136</v>
      </c>
      <c r="C204" s="1427"/>
      <c r="D204" s="1427"/>
      <c r="E204" s="1427"/>
      <c r="F204" s="1427"/>
      <c r="G204" s="1427"/>
      <c r="H204" s="1427"/>
      <c r="I204" s="1427"/>
      <c r="J204" s="1427"/>
      <c r="K204" s="1427"/>
      <c r="L204" s="1427"/>
      <c r="M204" s="1427"/>
      <c r="N204" s="1427"/>
      <c r="O204" s="1427"/>
      <c r="P204" s="1427"/>
      <c r="Q204" s="1427"/>
      <c r="R204" s="1427"/>
      <c r="S204" s="1427"/>
      <c r="T204" s="1427"/>
      <c r="U204" s="1427"/>
      <c r="V204" s="1427"/>
      <c r="W204" s="1427"/>
      <c r="X204" s="1427"/>
      <c r="Y204" s="908"/>
      <c r="Z204" s="908"/>
      <c r="AA204" s="908"/>
      <c r="AB204" s="908"/>
      <c r="AC204" s="908"/>
      <c r="AD204" s="908"/>
      <c r="AE204" s="908"/>
      <c r="AF204" s="908"/>
      <c r="AG204" s="908"/>
      <c r="AH204" s="908"/>
      <c r="AI204" s="908"/>
      <c r="AJ204" s="908"/>
      <c r="AK204" s="908"/>
      <c r="AL204" s="908"/>
      <c r="AM204" s="908"/>
      <c r="AN204" s="908"/>
      <c r="AO204" s="908"/>
      <c r="AP204" s="908"/>
      <c r="AQ204" s="908"/>
      <c r="AR204" s="908"/>
      <c r="AS204" s="908"/>
      <c r="AT204" s="908"/>
      <c r="AU204" s="908"/>
      <c r="AV204" s="908"/>
      <c r="AW204" s="908"/>
      <c r="AX204" s="908"/>
      <c r="AY204" s="908"/>
      <c r="AZ204" s="908"/>
      <c r="BA204" s="908"/>
      <c r="BB204" s="908"/>
      <c r="BC204" s="908"/>
      <c r="BD204" s="908"/>
      <c r="BE204" s="908"/>
    </row>
    <row r="205" spans="1:57" ht="16.5" customHeight="1">
      <c r="A205" s="569" t="s">
        <v>1062</v>
      </c>
      <c r="B205" s="737"/>
      <c r="C205" s="737"/>
      <c r="D205" s="737"/>
      <c r="E205" s="737"/>
      <c r="F205" s="737"/>
      <c r="G205" s="737"/>
      <c r="H205" s="737"/>
      <c r="I205" s="737"/>
      <c r="J205" s="737"/>
      <c r="K205" s="737"/>
      <c r="L205" s="737"/>
      <c r="M205" s="737"/>
      <c r="N205" s="737"/>
      <c r="O205" s="737"/>
      <c r="P205" s="737"/>
      <c r="Q205" s="737"/>
      <c r="R205" s="737"/>
      <c r="S205" s="737"/>
      <c r="T205" s="737"/>
      <c r="U205" s="737"/>
      <c r="V205" s="737"/>
      <c r="W205" s="916"/>
      <c r="X205"/>
    </row>
    <row r="206" spans="1:57" ht="16.5" customHeight="1">
      <c r="A206" s="569" t="s">
        <v>1063</v>
      </c>
      <c r="B206" s="737"/>
      <c r="C206" s="737"/>
      <c r="D206" s="737"/>
      <c r="E206" s="737"/>
      <c r="F206" s="737"/>
      <c r="G206" s="737"/>
      <c r="H206" s="737"/>
      <c r="I206" s="737"/>
      <c r="J206" s="737"/>
      <c r="K206" s="737"/>
      <c r="L206" s="737"/>
      <c r="M206" s="737"/>
      <c r="N206" s="737"/>
      <c r="O206" s="737"/>
      <c r="P206" s="737"/>
      <c r="Q206" s="737"/>
      <c r="R206" s="737"/>
      <c r="S206" s="737"/>
      <c r="T206" s="737"/>
      <c r="U206" s="737"/>
      <c r="V206" s="737"/>
      <c r="W206" s="916"/>
      <c r="X206"/>
    </row>
    <row r="207" spans="1:57" ht="16.5" customHeight="1">
      <c r="A207" s="569" t="s">
        <v>1064</v>
      </c>
      <c r="B207" s="737"/>
      <c r="C207" s="737"/>
      <c r="D207" s="737"/>
      <c r="E207" s="737"/>
      <c r="F207" s="737"/>
      <c r="G207" s="737"/>
      <c r="H207" s="737"/>
      <c r="I207" s="737"/>
      <c r="J207" s="737"/>
      <c r="K207" s="737"/>
      <c r="L207" s="737"/>
      <c r="M207" s="737"/>
      <c r="N207" s="737"/>
      <c r="O207" s="737"/>
      <c r="P207" s="737"/>
      <c r="Q207" s="737"/>
      <c r="R207" s="737"/>
      <c r="S207" s="737"/>
      <c r="T207" s="737"/>
      <c r="U207" s="737"/>
      <c r="V207" s="737"/>
      <c r="W207" s="916"/>
      <c r="X207"/>
    </row>
  </sheetData>
  <mergeCells count="269">
    <mergeCell ref="B203:X203"/>
    <mergeCell ref="A97:A110"/>
    <mergeCell ref="C97:N110"/>
    <mergeCell ref="O109:T109"/>
    <mergeCell ref="U109:W109"/>
    <mergeCell ref="O110:S110"/>
    <mergeCell ref="U110:W110"/>
    <mergeCell ref="U103:W103"/>
    <mergeCell ref="B97:B108"/>
    <mergeCell ref="O97:S108"/>
    <mergeCell ref="U97:W97"/>
    <mergeCell ref="U98:W98"/>
    <mergeCell ref="U99:W99"/>
    <mergeCell ref="U100:W100"/>
    <mergeCell ref="U101:W101"/>
    <mergeCell ref="U102:W102"/>
    <mergeCell ref="U104:W104"/>
    <mergeCell ref="U105:W105"/>
    <mergeCell ref="U106:W106"/>
    <mergeCell ref="U107:W107"/>
    <mergeCell ref="U108:W108"/>
    <mergeCell ref="B187:X188"/>
    <mergeCell ref="C149:H149"/>
    <mergeCell ref="B204:X204"/>
    <mergeCell ref="O182:T182"/>
    <mergeCell ref="U182:W182"/>
    <mergeCell ref="O132:T132"/>
    <mergeCell ref="U132:W132"/>
    <mergeCell ref="O66:T66"/>
    <mergeCell ref="U66:W66"/>
    <mergeCell ref="O92:T92"/>
    <mergeCell ref="U92:W92"/>
    <mergeCell ref="O146:T146"/>
    <mergeCell ref="U146:W146"/>
    <mergeCell ref="B197:X197"/>
    <mergeCell ref="B193:X193"/>
    <mergeCell ref="B191:X191"/>
    <mergeCell ref="B190:X190"/>
    <mergeCell ref="O185:S185"/>
    <mergeCell ref="U185:W185"/>
    <mergeCell ref="O181:T181"/>
    <mergeCell ref="U181:W181"/>
    <mergeCell ref="O183:T183"/>
    <mergeCell ref="U183:W183"/>
    <mergeCell ref="U166:W166"/>
    <mergeCell ref="U167:W167"/>
    <mergeCell ref="U168:W168"/>
    <mergeCell ref="I149:N149"/>
    <mergeCell ref="O149:S149"/>
    <mergeCell ref="T149:W149"/>
    <mergeCell ref="O184:T184"/>
    <mergeCell ref="U184:W184"/>
    <mergeCell ref="U175:W175"/>
    <mergeCell ref="U176:W176"/>
    <mergeCell ref="U177:W177"/>
    <mergeCell ref="U178:W178"/>
    <mergeCell ref="U179:W179"/>
    <mergeCell ref="U180:W180"/>
    <mergeCell ref="U169:W169"/>
    <mergeCell ref="U170:W170"/>
    <mergeCell ref="U171:W171"/>
    <mergeCell ref="U172:W172"/>
    <mergeCell ref="U173:W173"/>
    <mergeCell ref="U174:W174"/>
    <mergeCell ref="A150:A165"/>
    <mergeCell ref="B150:B165"/>
    <mergeCell ref="C150:H165"/>
    <mergeCell ref="I150:N165"/>
    <mergeCell ref="O150:S165"/>
    <mergeCell ref="U150:W150"/>
    <mergeCell ref="U157:W157"/>
    <mergeCell ref="U158:W158"/>
    <mergeCell ref="U159:W159"/>
    <mergeCell ref="U160:W160"/>
    <mergeCell ref="U161:W161"/>
    <mergeCell ref="U162:W162"/>
    <mergeCell ref="U151:W151"/>
    <mergeCell ref="U152:W152"/>
    <mergeCell ref="U153:W153"/>
    <mergeCell ref="U154:W154"/>
    <mergeCell ref="U155:W155"/>
    <mergeCell ref="U156:W156"/>
    <mergeCell ref="U163:W163"/>
    <mergeCell ref="U164:W164"/>
    <mergeCell ref="U165:W165"/>
    <mergeCell ref="O147:S147"/>
    <mergeCell ref="U147:W147"/>
    <mergeCell ref="U141:W141"/>
    <mergeCell ref="U142:W142"/>
    <mergeCell ref="U143:W143"/>
    <mergeCell ref="U144:W144"/>
    <mergeCell ref="U145:W145"/>
    <mergeCell ref="B136:N136"/>
    <mergeCell ref="O136:S136"/>
    <mergeCell ref="T136:W136"/>
    <mergeCell ref="A137:A145"/>
    <mergeCell ref="B137:N145"/>
    <mergeCell ref="O137:S145"/>
    <mergeCell ref="U137:W137"/>
    <mergeCell ref="U138:W138"/>
    <mergeCell ref="U139:W139"/>
    <mergeCell ref="U140:W140"/>
    <mergeCell ref="O134:S134"/>
    <mergeCell ref="U134:W134"/>
    <mergeCell ref="O133:T133"/>
    <mergeCell ref="U133:W133"/>
    <mergeCell ref="U128:W128"/>
    <mergeCell ref="U129:W129"/>
    <mergeCell ref="U130:W130"/>
    <mergeCell ref="U131:W131"/>
    <mergeCell ref="U120:W120"/>
    <mergeCell ref="U121:W121"/>
    <mergeCell ref="U122:W122"/>
    <mergeCell ref="U123:W123"/>
    <mergeCell ref="U124:W124"/>
    <mergeCell ref="U125:W125"/>
    <mergeCell ref="A113:A131"/>
    <mergeCell ref="B113:B131"/>
    <mergeCell ref="C113:H131"/>
    <mergeCell ref="I113:N131"/>
    <mergeCell ref="O113:S131"/>
    <mergeCell ref="U113:W113"/>
    <mergeCell ref="O94:S94"/>
    <mergeCell ref="U94:W94"/>
    <mergeCell ref="U114:W114"/>
    <mergeCell ref="U115:W115"/>
    <mergeCell ref="U116:W116"/>
    <mergeCell ref="U117:W117"/>
    <mergeCell ref="U118:W118"/>
    <mergeCell ref="U119:W119"/>
    <mergeCell ref="C112:H112"/>
    <mergeCell ref="I112:N112"/>
    <mergeCell ref="O112:S112"/>
    <mergeCell ref="T112:W112"/>
    <mergeCell ref="U126:W126"/>
    <mergeCell ref="U127:W127"/>
    <mergeCell ref="O96:S96"/>
    <mergeCell ref="T96:W96"/>
    <mergeCell ref="C96:N96"/>
    <mergeCell ref="O93:T93"/>
    <mergeCell ref="U93:W93"/>
    <mergeCell ref="U84:W84"/>
    <mergeCell ref="U85:W85"/>
    <mergeCell ref="U86:W86"/>
    <mergeCell ref="U87:W87"/>
    <mergeCell ref="U88:W88"/>
    <mergeCell ref="U89:W89"/>
    <mergeCell ref="C70:H70"/>
    <mergeCell ref="I70:N70"/>
    <mergeCell ref="O70:S70"/>
    <mergeCell ref="T70:W70"/>
    <mergeCell ref="A71:A91"/>
    <mergeCell ref="B71:B91"/>
    <mergeCell ref="C71:H91"/>
    <mergeCell ref="I71:N91"/>
    <mergeCell ref="O71:S91"/>
    <mergeCell ref="U71:W71"/>
    <mergeCell ref="U78:W78"/>
    <mergeCell ref="U79:W79"/>
    <mergeCell ref="U80:W80"/>
    <mergeCell ref="U81:W81"/>
    <mergeCell ref="U82:W82"/>
    <mergeCell ref="U83:W83"/>
    <mergeCell ref="U72:W72"/>
    <mergeCell ref="U73:W73"/>
    <mergeCell ref="U74:W74"/>
    <mergeCell ref="U75:W75"/>
    <mergeCell ref="U76:W76"/>
    <mergeCell ref="U77:W77"/>
    <mergeCell ref="U90:W90"/>
    <mergeCell ref="U91:W91"/>
    <mergeCell ref="O68:S68"/>
    <mergeCell ref="U68:W68"/>
    <mergeCell ref="U64:W64"/>
    <mergeCell ref="U65:W65"/>
    <mergeCell ref="O67:T67"/>
    <mergeCell ref="U67:W67"/>
    <mergeCell ref="U58:W58"/>
    <mergeCell ref="U59:W59"/>
    <mergeCell ref="U60:W60"/>
    <mergeCell ref="U61:W61"/>
    <mergeCell ref="U62:W62"/>
    <mergeCell ref="U63:W63"/>
    <mergeCell ref="U41:W41"/>
    <mergeCell ref="U32:W32"/>
    <mergeCell ref="U33:W33"/>
    <mergeCell ref="U34:W34"/>
    <mergeCell ref="U35:W35"/>
    <mergeCell ref="U36:W36"/>
    <mergeCell ref="U37:W37"/>
    <mergeCell ref="U52:W52"/>
    <mergeCell ref="U46:W46"/>
    <mergeCell ref="U47:W47"/>
    <mergeCell ref="U48:W48"/>
    <mergeCell ref="U49:W49"/>
    <mergeCell ref="U50:W50"/>
    <mergeCell ref="U51:W51"/>
    <mergeCell ref="O39:T39"/>
    <mergeCell ref="U39:W39"/>
    <mergeCell ref="O40:T40"/>
    <mergeCell ref="U40:W40"/>
    <mergeCell ref="U38:W38"/>
    <mergeCell ref="O38:T38"/>
    <mergeCell ref="A45:A65"/>
    <mergeCell ref="B45:B65"/>
    <mergeCell ref="C45:H65"/>
    <mergeCell ref="I45:N65"/>
    <mergeCell ref="O45:S65"/>
    <mergeCell ref="U45:W45"/>
    <mergeCell ref="O42:S42"/>
    <mergeCell ref="U42:W42"/>
    <mergeCell ref="C44:H44"/>
    <mergeCell ref="I44:N44"/>
    <mergeCell ref="O44:S44"/>
    <mergeCell ref="T44:W44"/>
    <mergeCell ref="U53:W53"/>
    <mergeCell ref="U54:W54"/>
    <mergeCell ref="U55:W55"/>
    <mergeCell ref="U56:W56"/>
    <mergeCell ref="U57:W57"/>
    <mergeCell ref="O41:T41"/>
    <mergeCell ref="A1:G1"/>
    <mergeCell ref="A7:A37"/>
    <mergeCell ref="B7:B37"/>
    <mergeCell ref="C7:H37"/>
    <mergeCell ref="I7:N37"/>
    <mergeCell ref="O7:S37"/>
    <mergeCell ref="U7:W7"/>
    <mergeCell ref="U14:W14"/>
    <mergeCell ref="U15:W15"/>
    <mergeCell ref="U16:W16"/>
    <mergeCell ref="U17:W17"/>
    <mergeCell ref="U18:W18"/>
    <mergeCell ref="U19:W19"/>
    <mergeCell ref="U8:W8"/>
    <mergeCell ref="U9:W9"/>
    <mergeCell ref="U10:W10"/>
    <mergeCell ref="U11:W11"/>
    <mergeCell ref="U12:W12"/>
    <mergeCell ref="U13:W13"/>
    <mergeCell ref="U26:W26"/>
    <mergeCell ref="U27:W27"/>
    <mergeCell ref="U28:W28"/>
    <mergeCell ref="U29:W29"/>
    <mergeCell ref="U30:W30"/>
    <mergeCell ref="B202:X202"/>
    <mergeCell ref="B195:X195"/>
    <mergeCell ref="B194:X194"/>
    <mergeCell ref="B192:X192"/>
    <mergeCell ref="B196:X196"/>
    <mergeCell ref="B199:X199"/>
    <mergeCell ref="B200:X200"/>
    <mergeCell ref="B201:X201"/>
    <mergeCell ref="A2:X2"/>
    <mergeCell ref="A4:B4"/>
    <mergeCell ref="C4:K4"/>
    <mergeCell ref="L4:Q4"/>
    <mergeCell ref="R4:X4"/>
    <mergeCell ref="C6:H6"/>
    <mergeCell ref="I6:N6"/>
    <mergeCell ref="O6:S6"/>
    <mergeCell ref="T6:W6"/>
    <mergeCell ref="U31:W31"/>
    <mergeCell ref="U20:W20"/>
    <mergeCell ref="U21:W21"/>
    <mergeCell ref="U22:W22"/>
    <mergeCell ref="U23:W23"/>
    <mergeCell ref="U24:W24"/>
    <mergeCell ref="U25:W25"/>
  </mergeCells>
  <phoneticPr fontId="4"/>
  <dataValidations count="1">
    <dataValidation type="list" allowBlank="1" showInputMessage="1" showErrorMessage="1" sqref="C4" xr:uid="{00000000-0002-0000-0400-000000000000}">
      <formula1>$Z$7:$Z$14</formula1>
    </dataValidation>
  </dataValidations>
  <pageMargins left="0.55118110236220474" right="0.15748031496062992" top="0.23622047244094491" bottom="0.31496062992125984" header="0.47244094488188981" footer="0.31496062992125984"/>
  <pageSetup paperSize="9" scale="36" orientation="portrait" r:id="rId1"/>
  <rowBreaks count="6" manualBreakCount="6">
    <brk id="43" max="24" man="1"/>
    <brk id="69" max="24" man="1"/>
    <brk id="95" max="23" man="1"/>
    <brk id="111" max="24" man="1"/>
    <brk id="148" max="23" man="1"/>
    <brk id="186" max="2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F43"/>
  <sheetViews>
    <sheetView showGridLines="0" view="pageBreakPreview" zoomScale="85" zoomScaleNormal="80" zoomScaleSheetLayoutView="85" workbookViewId="0">
      <selection sqref="A1:D1"/>
    </sheetView>
  </sheetViews>
  <sheetFormatPr defaultColWidth="8.90625" defaultRowHeight="13"/>
  <cols>
    <col min="1" max="1" width="8" customWidth="1"/>
    <col min="2" max="2" width="16.08984375" style="17" customWidth="1"/>
    <col min="3" max="3" width="8.08984375" customWidth="1"/>
    <col min="9" max="9" width="17.08984375" customWidth="1"/>
    <col min="10" max="10" width="12.08984375" customWidth="1"/>
    <col min="16" max="16" width="12.453125" style="776" customWidth="1"/>
  </cols>
  <sheetData>
    <row r="1" spans="1:18" ht="32" customHeight="1">
      <c r="A1" s="1543" t="s">
        <v>962</v>
      </c>
      <c r="B1" s="1543"/>
      <c r="C1" s="1543"/>
      <c r="D1" s="1543"/>
    </row>
    <row r="2" spans="1:18" ht="33" customHeight="1">
      <c r="A2" s="842"/>
      <c r="B2" s="842"/>
      <c r="C2" s="842"/>
      <c r="D2" s="842"/>
    </row>
    <row r="3" spans="1:18" ht="30">
      <c r="A3" s="1399" t="s">
        <v>353</v>
      </c>
      <c r="B3" s="1399"/>
      <c r="C3" s="1399"/>
      <c r="D3" s="1399"/>
      <c r="E3" s="1399"/>
      <c r="F3" s="1399"/>
      <c r="G3" s="1399"/>
      <c r="H3" s="1399"/>
      <c r="I3" s="1399"/>
      <c r="J3" s="1399"/>
      <c r="K3" s="1399"/>
      <c r="L3" s="1399"/>
      <c r="M3" s="1399"/>
      <c r="N3" s="1399"/>
      <c r="O3" s="1399"/>
    </row>
    <row r="4" spans="1:18" ht="33" customHeight="1" thickBot="1">
      <c r="A4" s="765"/>
    </row>
    <row r="5" spans="1:18" ht="49.4" customHeight="1" thickBot="1">
      <c r="A5" s="1544" t="s">
        <v>354</v>
      </c>
      <c r="B5" s="1544"/>
      <c r="C5" s="1544"/>
      <c r="D5" s="1545" t="s">
        <v>276</v>
      </c>
      <c r="E5" s="1545"/>
      <c r="F5" s="1545"/>
      <c r="G5" s="1544" t="s">
        <v>466</v>
      </c>
      <c r="H5" s="1544"/>
      <c r="I5" s="1546"/>
      <c r="J5" s="1546"/>
      <c r="K5" s="1546"/>
      <c r="L5" s="1546"/>
      <c r="M5" s="1546"/>
      <c r="N5" s="1546"/>
      <c r="O5" s="1546"/>
      <c r="P5" s="1546"/>
    </row>
    <row r="6" spans="1:18" ht="41.75" customHeight="1" thickBot="1"/>
    <row r="7" spans="1:18" ht="35.75" customHeight="1" thickBot="1">
      <c r="A7" s="1529" t="s">
        <v>355</v>
      </c>
      <c r="B7" s="1443"/>
      <c r="C7" s="1530" t="s">
        <v>801</v>
      </c>
      <c r="D7" s="1531"/>
      <c r="E7" s="1531"/>
      <c r="F7" s="1531"/>
      <c r="G7" s="1531"/>
      <c r="H7" s="1531"/>
      <c r="I7" s="1531"/>
      <c r="J7" s="1531"/>
      <c r="K7" s="1531"/>
      <c r="L7" s="1531"/>
      <c r="M7" s="1531"/>
      <c r="N7" s="1531"/>
      <c r="O7" s="1529"/>
      <c r="P7" s="843" t="s">
        <v>357</v>
      </c>
    </row>
    <row r="8" spans="1:18" ht="33" customHeight="1">
      <c r="A8" s="1532" t="s">
        <v>521</v>
      </c>
      <c r="B8" s="1535" t="s">
        <v>907</v>
      </c>
      <c r="C8" s="1538" t="s">
        <v>520</v>
      </c>
      <c r="D8" s="1538"/>
      <c r="E8" s="1538"/>
      <c r="F8" s="1538"/>
      <c r="G8" s="1538"/>
      <c r="H8" s="1538"/>
      <c r="I8" s="1539" t="s">
        <v>908</v>
      </c>
      <c r="J8" s="1540"/>
      <c r="K8" s="1540"/>
      <c r="L8" s="1540"/>
      <c r="M8" s="1540"/>
      <c r="N8" s="1540"/>
      <c r="O8" s="1540"/>
      <c r="P8" s="781"/>
      <c r="R8" s="763" t="s">
        <v>276</v>
      </c>
    </row>
    <row r="9" spans="1:18" ht="33" customHeight="1">
      <c r="A9" s="1533"/>
      <c r="B9" s="1536"/>
      <c r="C9" s="1491" t="s">
        <v>789</v>
      </c>
      <c r="D9" s="1491"/>
      <c r="E9" s="1491"/>
      <c r="F9" s="1491"/>
      <c r="G9" s="1491"/>
      <c r="H9" s="1491"/>
      <c r="I9" s="1541" t="s">
        <v>909</v>
      </c>
      <c r="J9" s="1541"/>
      <c r="K9" s="1541"/>
      <c r="L9" s="1541"/>
      <c r="M9" s="1541"/>
      <c r="N9" s="1541"/>
      <c r="O9" s="1541"/>
      <c r="P9" s="783"/>
      <c r="R9" s="763" t="s">
        <v>282</v>
      </c>
    </row>
    <row r="10" spans="1:18" ht="33" customHeight="1">
      <c r="A10" s="1533"/>
      <c r="B10" s="1536"/>
      <c r="C10" s="1491" t="s">
        <v>1066</v>
      </c>
      <c r="D10" s="1491"/>
      <c r="E10" s="1491"/>
      <c r="F10" s="1491"/>
      <c r="G10" s="1491"/>
      <c r="H10" s="1491"/>
      <c r="I10" s="1541" t="s">
        <v>909</v>
      </c>
      <c r="J10" s="1541"/>
      <c r="K10" s="1541"/>
      <c r="L10" s="1541"/>
      <c r="M10" s="1541"/>
      <c r="N10" s="1541"/>
      <c r="O10" s="1541"/>
      <c r="P10" s="783"/>
      <c r="R10" s="763" t="s">
        <v>283</v>
      </c>
    </row>
    <row r="11" spans="1:18" ht="33" customHeight="1">
      <c r="A11" s="1533"/>
      <c r="B11" s="1536"/>
      <c r="C11" s="1491" t="s">
        <v>791</v>
      </c>
      <c r="D11" s="1491"/>
      <c r="E11" s="1491"/>
      <c r="F11" s="1491"/>
      <c r="G11" s="1491"/>
      <c r="H11" s="1491"/>
      <c r="I11" s="1541" t="s">
        <v>909</v>
      </c>
      <c r="J11" s="1541"/>
      <c r="K11" s="1541"/>
      <c r="L11" s="1541"/>
      <c r="M11" s="1541"/>
      <c r="N11" s="1541"/>
      <c r="O11" s="1541"/>
      <c r="P11" s="783"/>
      <c r="R11" s="763" t="s">
        <v>284</v>
      </c>
    </row>
    <row r="12" spans="1:18" ht="33" customHeight="1">
      <c r="A12" s="1533"/>
      <c r="B12" s="1536"/>
      <c r="C12" s="1491" t="s">
        <v>910</v>
      </c>
      <c r="D12" s="1491"/>
      <c r="E12" s="1491"/>
      <c r="F12" s="1491"/>
      <c r="G12" s="1491"/>
      <c r="H12" s="1491"/>
      <c r="I12" s="1541" t="s">
        <v>911</v>
      </c>
      <c r="J12" s="1541"/>
      <c r="K12" s="1541"/>
      <c r="L12" s="1541"/>
      <c r="M12" s="1541"/>
      <c r="N12" s="1541"/>
      <c r="O12" s="1541"/>
      <c r="P12" s="783"/>
      <c r="R12" s="763" t="s">
        <v>285</v>
      </c>
    </row>
    <row r="13" spans="1:18" ht="33" customHeight="1">
      <c r="A13" s="1533"/>
      <c r="B13" s="1536"/>
      <c r="C13" s="1491" t="s">
        <v>912</v>
      </c>
      <c r="D13" s="1491"/>
      <c r="E13" s="1491"/>
      <c r="F13" s="1491"/>
      <c r="G13" s="1491"/>
      <c r="H13" s="1491"/>
      <c r="I13" s="1542" t="s">
        <v>909</v>
      </c>
      <c r="J13" s="1542"/>
      <c r="K13" s="1542"/>
      <c r="L13" s="1542"/>
      <c r="M13" s="1542"/>
      <c r="N13" s="1542"/>
      <c r="O13" s="1542"/>
      <c r="P13" s="783"/>
      <c r="R13" s="763" t="s">
        <v>286</v>
      </c>
    </row>
    <row r="14" spans="1:18" ht="33" customHeight="1">
      <c r="A14" s="1533"/>
      <c r="B14" s="1536"/>
      <c r="C14" s="1491" t="s">
        <v>734</v>
      </c>
      <c r="D14" s="1491"/>
      <c r="E14" s="1491"/>
      <c r="F14" s="1491"/>
      <c r="G14" s="1491"/>
      <c r="H14" s="1491"/>
      <c r="I14" s="1541" t="s">
        <v>911</v>
      </c>
      <c r="J14" s="1541"/>
      <c r="K14" s="1541"/>
      <c r="L14" s="1541"/>
      <c r="M14" s="1541"/>
      <c r="N14" s="1541"/>
      <c r="O14" s="1541"/>
      <c r="P14" s="783"/>
      <c r="R14" s="763" t="s">
        <v>524</v>
      </c>
    </row>
    <row r="15" spans="1:18" ht="33" customHeight="1" thickBot="1">
      <c r="A15" s="1533"/>
      <c r="B15" s="1537"/>
      <c r="C15" s="1547" t="s">
        <v>913</v>
      </c>
      <c r="D15" s="1547"/>
      <c r="E15" s="1547"/>
      <c r="F15" s="1547"/>
      <c r="G15" s="1547"/>
      <c r="H15" s="1547"/>
      <c r="I15" s="1548" t="s">
        <v>909</v>
      </c>
      <c r="J15" s="1548"/>
      <c r="K15" s="1548"/>
      <c r="L15" s="1548"/>
      <c r="M15" s="1548"/>
      <c r="N15" s="1548"/>
      <c r="O15" s="1548"/>
      <c r="P15" s="844"/>
      <c r="R15" s="763" t="s">
        <v>287</v>
      </c>
    </row>
    <row r="16" spans="1:18" ht="33" customHeight="1">
      <c r="A16" s="1533"/>
      <c r="B16" s="1535" t="s">
        <v>914</v>
      </c>
      <c r="C16" s="1538" t="s">
        <v>789</v>
      </c>
      <c r="D16" s="1538"/>
      <c r="E16" s="1538"/>
      <c r="F16" s="1538"/>
      <c r="G16" s="1538"/>
      <c r="H16" s="1538"/>
      <c r="I16" s="1539" t="s">
        <v>909</v>
      </c>
      <c r="J16" s="1539"/>
      <c r="K16" s="1539"/>
      <c r="L16" s="1539"/>
      <c r="M16" s="1539"/>
      <c r="N16" s="1539"/>
      <c r="O16" s="1539"/>
      <c r="P16" s="781"/>
    </row>
    <row r="17" spans="1:58" ht="33" customHeight="1">
      <c r="A17" s="1533"/>
      <c r="B17" s="1536"/>
      <c r="C17" s="1491" t="s">
        <v>1066</v>
      </c>
      <c r="D17" s="1491"/>
      <c r="E17" s="1491"/>
      <c r="F17" s="1491"/>
      <c r="G17" s="1491"/>
      <c r="H17" s="1491"/>
      <c r="I17" s="1542" t="s">
        <v>909</v>
      </c>
      <c r="J17" s="1542"/>
      <c r="K17" s="1542"/>
      <c r="L17" s="1542"/>
      <c r="M17" s="1542"/>
      <c r="N17" s="1542"/>
      <c r="O17" s="1542"/>
      <c r="P17" s="783"/>
    </row>
    <row r="18" spans="1:58" ht="33" customHeight="1">
      <c r="A18" s="1533"/>
      <c r="B18" s="1536"/>
      <c r="C18" s="1491" t="s">
        <v>791</v>
      </c>
      <c r="D18" s="1491"/>
      <c r="E18" s="1491"/>
      <c r="F18" s="1491"/>
      <c r="G18" s="1491"/>
      <c r="H18" s="1491"/>
      <c r="I18" s="1542" t="s">
        <v>909</v>
      </c>
      <c r="J18" s="1542"/>
      <c r="K18" s="1542"/>
      <c r="L18" s="1542"/>
      <c r="M18" s="1542"/>
      <c r="N18" s="1542"/>
      <c r="O18" s="1542"/>
      <c r="P18" s="783"/>
    </row>
    <row r="19" spans="1:58" ht="33" customHeight="1">
      <c r="A19" s="1533"/>
      <c r="B19" s="1536"/>
      <c r="C19" s="1491" t="s">
        <v>910</v>
      </c>
      <c r="D19" s="1491"/>
      <c r="E19" s="1491"/>
      <c r="F19" s="1491"/>
      <c r="G19" s="1491"/>
      <c r="H19" s="1491"/>
      <c r="I19" s="1541" t="s">
        <v>915</v>
      </c>
      <c r="J19" s="1541"/>
      <c r="K19" s="1541"/>
      <c r="L19" s="1541"/>
      <c r="M19" s="1541"/>
      <c r="N19" s="1541"/>
      <c r="O19" s="1541"/>
      <c r="P19" s="783"/>
    </row>
    <row r="20" spans="1:58" ht="33" customHeight="1">
      <c r="A20" s="1533"/>
      <c r="B20" s="1536"/>
      <c r="C20" s="1491" t="s">
        <v>912</v>
      </c>
      <c r="D20" s="1491"/>
      <c r="E20" s="1491"/>
      <c r="F20" s="1491"/>
      <c r="G20" s="1491"/>
      <c r="H20" s="1491"/>
      <c r="I20" s="1542" t="s">
        <v>909</v>
      </c>
      <c r="J20" s="1542"/>
      <c r="K20" s="1542"/>
      <c r="L20" s="1542"/>
      <c r="M20" s="1542"/>
      <c r="N20" s="1542"/>
      <c r="O20" s="1542"/>
      <c r="P20" s="783"/>
    </row>
    <row r="21" spans="1:58" ht="33" customHeight="1">
      <c r="A21" s="1533"/>
      <c r="B21" s="1536"/>
      <c r="C21" s="1491" t="s">
        <v>734</v>
      </c>
      <c r="D21" s="1491"/>
      <c r="E21" s="1491"/>
      <c r="F21" s="1491"/>
      <c r="G21" s="1491"/>
      <c r="H21" s="1491"/>
      <c r="I21" s="1541" t="s">
        <v>911</v>
      </c>
      <c r="J21" s="1541"/>
      <c r="K21" s="1541"/>
      <c r="L21" s="1541"/>
      <c r="M21" s="1541"/>
      <c r="N21" s="1541"/>
      <c r="O21" s="1541"/>
      <c r="P21" s="783"/>
    </row>
    <row r="22" spans="1:58" ht="33" customHeight="1" thickBot="1">
      <c r="A22" s="1534"/>
      <c r="B22" s="1537"/>
      <c r="C22" s="1547" t="s">
        <v>913</v>
      </c>
      <c r="D22" s="1547"/>
      <c r="E22" s="1547"/>
      <c r="F22" s="1547"/>
      <c r="G22" s="1547"/>
      <c r="H22" s="1547"/>
      <c r="I22" s="1548" t="s">
        <v>909</v>
      </c>
      <c r="J22" s="1548"/>
      <c r="K22" s="1548"/>
      <c r="L22" s="1548"/>
      <c r="M22" s="1548"/>
      <c r="N22" s="1548"/>
      <c r="O22" s="1548"/>
      <c r="P22" s="844"/>
    </row>
    <row r="24" spans="1:58" ht="216.65" customHeight="1">
      <c r="A24" s="93" t="s">
        <v>1046</v>
      </c>
      <c r="B24" s="1549" t="s">
        <v>1068</v>
      </c>
      <c r="C24" s="1549"/>
      <c r="D24" s="1549"/>
      <c r="E24" s="1549"/>
      <c r="F24" s="1549"/>
      <c r="G24" s="1549"/>
      <c r="H24" s="1549"/>
      <c r="I24" s="1549"/>
      <c r="J24" s="1549"/>
      <c r="K24" s="1549"/>
      <c r="L24" s="1549"/>
      <c r="M24" s="1549"/>
      <c r="N24" s="1549"/>
      <c r="O24" s="1549"/>
      <c r="P24" s="1549"/>
    </row>
    <row r="25" spans="1:58" s="901" customFormat="1" ht="26.25" customHeight="1">
      <c r="A25" s="923" t="s">
        <v>1030</v>
      </c>
      <c r="B25" s="921" t="s">
        <v>1069</v>
      </c>
      <c r="C25" s="921"/>
      <c r="D25" s="921"/>
      <c r="E25" s="921"/>
      <c r="F25" s="921"/>
      <c r="G25" s="921"/>
      <c r="H25" s="911"/>
      <c r="I25" s="911"/>
      <c r="J25" s="911"/>
      <c r="K25" s="911"/>
      <c r="L25" s="911"/>
      <c r="M25" s="911"/>
      <c r="N25" s="911"/>
      <c r="O25" s="911"/>
      <c r="P25" s="911"/>
      <c r="Q25" s="911"/>
      <c r="R25" s="911"/>
      <c r="S25" s="911"/>
      <c r="T25" s="911"/>
      <c r="U25" s="911"/>
      <c r="V25" s="911"/>
      <c r="W25" s="911"/>
      <c r="X25" s="911"/>
      <c r="Y25" s="911"/>
      <c r="Z25" s="911"/>
      <c r="AA25" s="911"/>
      <c r="AB25" s="911"/>
      <c r="AC25" s="911"/>
      <c r="AD25" s="911"/>
      <c r="AE25" s="911"/>
      <c r="AF25" s="911"/>
      <c r="AG25" s="911"/>
      <c r="AH25" s="911"/>
      <c r="AI25" s="911"/>
      <c r="AJ25" s="911"/>
      <c r="AK25" s="911"/>
      <c r="AL25" s="911"/>
      <c r="AM25" s="911"/>
      <c r="AN25" s="911"/>
      <c r="AO25" s="911"/>
      <c r="AP25" s="911"/>
      <c r="AQ25" s="911"/>
      <c r="AR25" s="911"/>
      <c r="AS25" s="911"/>
      <c r="AT25" s="911"/>
      <c r="AU25" s="911"/>
      <c r="AV25" s="911"/>
      <c r="AW25" s="911"/>
      <c r="AX25" s="911"/>
      <c r="AY25" s="911"/>
      <c r="AZ25" s="911"/>
      <c r="BA25" s="911"/>
      <c r="BB25" s="911"/>
      <c r="BC25" s="911"/>
      <c r="BD25" s="911"/>
      <c r="BE25" s="911"/>
      <c r="BF25" s="902"/>
    </row>
    <row r="26" spans="1:58" s="901" customFormat="1" ht="34.5" customHeight="1">
      <c r="A26" s="923" t="s">
        <v>1031</v>
      </c>
      <c r="B26" s="1427" t="s">
        <v>1070</v>
      </c>
      <c r="C26" s="1427"/>
      <c r="D26" s="1427"/>
      <c r="E26" s="1427"/>
      <c r="F26" s="1427"/>
      <c r="G26" s="1427"/>
      <c r="H26" s="1427"/>
      <c r="I26" s="1427"/>
      <c r="J26" s="1427"/>
      <c r="K26" s="1427"/>
      <c r="L26" s="1427"/>
      <c r="M26" s="1427"/>
      <c r="N26" s="1427"/>
      <c r="O26" s="1427"/>
      <c r="P26" s="1427"/>
      <c r="Q26" s="922"/>
      <c r="R26" s="922"/>
      <c r="S26" s="922"/>
      <c r="T26" s="922"/>
      <c r="U26" s="922"/>
      <c r="V26" s="922"/>
      <c r="W26" s="922"/>
      <c r="X26" s="922"/>
      <c r="Y26" s="904"/>
      <c r="Z26" s="904"/>
      <c r="AA26" s="904"/>
      <c r="AB26" s="904"/>
      <c r="AC26" s="904"/>
      <c r="AD26" s="904"/>
      <c r="AE26" s="904"/>
      <c r="AF26" s="904"/>
      <c r="AG26" s="904"/>
      <c r="AH26" s="904"/>
      <c r="AI26" s="904"/>
      <c r="AJ26" s="904"/>
      <c r="AK26" s="904"/>
      <c r="AL26" s="904"/>
      <c r="AM26" s="904"/>
      <c r="AN26" s="904"/>
      <c r="AO26" s="904"/>
      <c r="AP26" s="904"/>
      <c r="AQ26" s="904"/>
      <c r="AR26" s="904"/>
      <c r="AS26" s="904"/>
      <c r="AT26" s="904"/>
      <c r="AU26" s="904"/>
      <c r="AV26" s="904"/>
      <c r="AW26" s="904"/>
      <c r="AX26" s="904"/>
      <c r="AY26" s="904"/>
      <c r="AZ26" s="904"/>
      <c r="BA26" s="904"/>
      <c r="BB26" s="904"/>
      <c r="BC26" s="904"/>
      <c r="BD26" s="904"/>
      <c r="BE26" s="904"/>
    </row>
    <row r="27" spans="1:58" s="901" customFormat="1" ht="27.75" customHeight="1">
      <c r="A27" s="923" t="s">
        <v>1032</v>
      </c>
      <c r="B27" s="1427" t="s">
        <v>1071</v>
      </c>
      <c r="C27" s="1427"/>
      <c r="D27" s="1427"/>
      <c r="E27" s="1427"/>
      <c r="F27" s="1427"/>
      <c r="G27" s="1427"/>
      <c r="H27" s="1427"/>
      <c r="I27" s="1427"/>
      <c r="J27" s="1427"/>
      <c r="K27" s="1427"/>
      <c r="L27" s="1427"/>
      <c r="M27" s="1427"/>
      <c r="N27" s="1427"/>
      <c r="O27" s="1427"/>
      <c r="P27" s="1427"/>
      <c r="Q27" s="1427"/>
      <c r="R27" s="1427"/>
      <c r="S27" s="1427"/>
      <c r="T27" s="1427"/>
      <c r="U27" s="1427"/>
      <c r="V27" s="1427"/>
      <c r="W27" s="1427"/>
      <c r="X27" s="1427"/>
      <c r="Y27" s="906"/>
      <c r="Z27" s="906"/>
      <c r="AA27" s="906"/>
      <c r="AB27" s="906"/>
      <c r="AC27" s="906"/>
      <c r="AD27" s="906"/>
      <c r="AE27" s="906"/>
      <c r="AF27" s="906"/>
      <c r="AG27" s="906"/>
      <c r="AH27" s="906"/>
      <c r="AI27" s="906"/>
      <c r="AJ27" s="906"/>
      <c r="AK27" s="906"/>
      <c r="AL27" s="906"/>
      <c r="AM27" s="906"/>
      <c r="AN27" s="906"/>
      <c r="AO27" s="906"/>
      <c r="AP27" s="906"/>
      <c r="AQ27" s="906"/>
      <c r="AR27" s="906"/>
      <c r="AS27" s="906"/>
      <c r="AT27" s="906"/>
      <c r="AU27" s="906"/>
      <c r="AV27" s="906"/>
      <c r="AW27" s="906"/>
      <c r="AX27" s="906"/>
      <c r="AY27" s="906"/>
      <c r="AZ27" s="906"/>
      <c r="BA27" s="906"/>
      <c r="BB27" s="906"/>
      <c r="BC27" s="906"/>
      <c r="BD27" s="906"/>
      <c r="BE27" s="903"/>
    </row>
    <row r="28" spans="1:58" s="901" customFormat="1" ht="27.75" customHeight="1">
      <c r="A28" s="923" t="s">
        <v>1033</v>
      </c>
      <c r="B28" s="1427" t="s">
        <v>1072</v>
      </c>
      <c r="C28" s="1427"/>
      <c r="D28" s="1427"/>
      <c r="E28" s="1427"/>
      <c r="F28" s="1427"/>
      <c r="G28" s="1427"/>
      <c r="H28" s="1427"/>
      <c r="I28" s="1427"/>
      <c r="J28" s="1427"/>
      <c r="K28" s="1427"/>
      <c r="L28" s="1427"/>
      <c r="M28" s="1427"/>
      <c r="N28" s="1427"/>
      <c r="O28" s="1427"/>
      <c r="P28" s="1427"/>
      <c r="Q28" s="1427"/>
      <c r="R28" s="1427"/>
      <c r="S28" s="1427"/>
      <c r="T28" s="1427"/>
      <c r="U28" s="1427"/>
      <c r="V28" s="1427"/>
      <c r="W28" s="1427"/>
      <c r="X28" s="1427"/>
      <c r="Y28" s="903"/>
      <c r="Z28" s="903"/>
      <c r="AA28" s="903"/>
      <c r="AB28" s="903"/>
      <c r="AC28" s="903"/>
      <c r="AD28" s="903"/>
      <c r="AE28" s="903"/>
      <c r="AF28" s="903"/>
      <c r="AG28" s="903"/>
      <c r="AH28" s="903"/>
      <c r="AI28" s="903"/>
      <c r="AJ28" s="903"/>
      <c r="AK28" s="903"/>
      <c r="AL28" s="903"/>
      <c r="AM28" s="903"/>
      <c r="AN28" s="903"/>
      <c r="AO28" s="903"/>
      <c r="AP28" s="903"/>
      <c r="AQ28" s="903"/>
      <c r="AR28" s="903"/>
      <c r="AS28" s="903"/>
      <c r="AT28" s="903"/>
      <c r="AU28" s="903"/>
      <c r="AV28" s="903"/>
      <c r="AW28" s="903"/>
      <c r="AX28" s="903"/>
      <c r="AY28" s="903"/>
      <c r="AZ28" s="903"/>
      <c r="BA28" s="903"/>
      <c r="BB28" s="903"/>
      <c r="BC28" s="903"/>
      <c r="BD28" s="903"/>
      <c r="BE28" s="903"/>
    </row>
    <row r="29" spans="1:58" s="901" customFormat="1" ht="81" customHeight="1">
      <c r="A29" s="917" t="s">
        <v>1034</v>
      </c>
      <c r="B29" s="1425" t="s">
        <v>1073</v>
      </c>
      <c r="C29" s="1425"/>
      <c r="D29" s="1425"/>
      <c r="E29" s="1425"/>
      <c r="F29" s="1425"/>
      <c r="G29" s="1425"/>
      <c r="H29" s="1425"/>
      <c r="I29" s="1425"/>
      <c r="J29" s="1425"/>
      <c r="K29" s="1425"/>
      <c r="L29" s="1425"/>
      <c r="M29" s="1425"/>
      <c r="N29" s="1425"/>
      <c r="O29" s="1425"/>
      <c r="P29" s="1425"/>
      <c r="Q29" s="919"/>
      <c r="R29" s="919"/>
      <c r="S29" s="919"/>
      <c r="T29" s="919"/>
      <c r="U29" s="919"/>
      <c r="V29" s="919"/>
      <c r="W29" s="919"/>
      <c r="X29" s="919"/>
      <c r="Y29" s="912"/>
      <c r="Z29" s="912"/>
      <c r="AA29" s="912"/>
      <c r="AB29" s="912"/>
      <c r="AC29" s="912"/>
      <c r="AD29" s="912"/>
      <c r="AE29" s="912"/>
      <c r="AF29" s="912"/>
      <c r="AG29" s="912"/>
      <c r="AH29" s="912"/>
      <c r="AI29" s="912"/>
      <c r="AJ29" s="912"/>
      <c r="AK29" s="912"/>
      <c r="AL29" s="912"/>
      <c r="AM29" s="912"/>
      <c r="AN29" s="912"/>
      <c r="AO29" s="912"/>
      <c r="AP29" s="912"/>
      <c r="AQ29" s="912"/>
      <c r="AR29" s="912"/>
      <c r="AS29" s="912"/>
      <c r="AT29" s="912"/>
      <c r="AU29" s="912"/>
      <c r="AV29" s="912"/>
      <c r="AW29" s="912"/>
      <c r="AX29" s="912"/>
      <c r="AY29" s="912"/>
      <c r="AZ29" s="912"/>
      <c r="BA29" s="912"/>
      <c r="BB29" s="912"/>
      <c r="BC29" s="912"/>
      <c r="BD29" s="912"/>
      <c r="BE29" s="910"/>
    </row>
    <row r="30" spans="1:58" s="901" customFormat="1" ht="34.5" customHeight="1">
      <c r="A30" s="918" t="s">
        <v>1035</v>
      </c>
      <c r="B30" s="1425" t="s">
        <v>1074</v>
      </c>
      <c r="C30" s="1425"/>
      <c r="D30" s="1425"/>
      <c r="E30" s="1425"/>
      <c r="F30" s="1425"/>
      <c r="G30" s="1425"/>
      <c r="H30" s="1425"/>
      <c r="I30" s="1425"/>
      <c r="J30" s="1425"/>
      <c r="K30" s="1425"/>
      <c r="L30" s="1425"/>
      <c r="M30" s="1425"/>
      <c r="N30" s="1425"/>
      <c r="O30" s="1425"/>
      <c r="P30" s="1425"/>
      <c r="Q30" s="919"/>
      <c r="R30" s="919"/>
      <c r="S30" s="919"/>
      <c r="T30" s="919"/>
      <c r="U30" s="919"/>
      <c r="V30" s="919"/>
      <c r="W30" s="919"/>
      <c r="X30" s="919"/>
      <c r="Y30" s="910"/>
      <c r="Z30" s="910"/>
      <c r="AA30" s="910"/>
      <c r="AB30" s="910"/>
      <c r="AC30" s="910"/>
      <c r="AD30" s="910"/>
      <c r="AE30" s="910"/>
      <c r="AF30" s="910"/>
      <c r="AG30" s="910"/>
      <c r="AH30" s="910"/>
      <c r="AI30" s="910"/>
      <c r="AJ30" s="910"/>
      <c r="AK30" s="910"/>
      <c r="AL30" s="910"/>
      <c r="AM30" s="910"/>
      <c r="AN30" s="910"/>
      <c r="AO30" s="910"/>
      <c r="AP30" s="910"/>
      <c r="AQ30" s="910"/>
      <c r="AR30" s="910"/>
      <c r="AS30" s="910"/>
      <c r="AT30" s="910"/>
      <c r="AU30" s="910"/>
      <c r="AV30" s="910"/>
      <c r="AW30" s="910"/>
      <c r="AX30" s="910"/>
      <c r="AY30" s="910"/>
      <c r="AZ30" s="910"/>
      <c r="BA30" s="910"/>
      <c r="BB30" s="910"/>
      <c r="BC30" s="910"/>
      <c r="BD30" s="910"/>
      <c r="BE30" s="910"/>
    </row>
    <row r="31" spans="1:58" s="901" customFormat="1" ht="20.25" customHeight="1">
      <c r="A31" s="923" t="s">
        <v>1036</v>
      </c>
      <c r="B31" s="1426" t="s">
        <v>1075</v>
      </c>
      <c r="C31" s="1426"/>
      <c r="D31" s="1426"/>
      <c r="E31" s="1426"/>
      <c r="F31" s="1426"/>
      <c r="G31" s="1426"/>
      <c r="H31" s="1426"/>
      <c r="I31" s="1426"/>
      <c r="J31" s="1426"/>
      <c r="K31" s="1426"/>
      <c r="L31" s="1426"/>
      <c r="M31" s="1426"/>
      <c r="N31" s="1426"/>
      <c r="O31" s="1426"/>
      <c r="P31" s="1426"/>
      <c r="Q31" s="1426"/>
      <c r="R31" s="1426"/>
      <c r="S31" s="1426"/>
      <c r="T31" s="1426"/>
      <c r="U31" s="1426"/>
      <c r="V31" s="1426"/>
      <c r="W31" s="1426"/>
      <c r="X31" s="1426"/>
      <c r="Y31" s="908"/>
      <c r="Z31" s="908"/>
      <c r="AA31" s="908"/>
      <c r="AB31" s="908"/>
      <c r="AC31" s="908"/>
      <c r="AD31" s="908"/>
      <c r="AE31" s="908"/>
      <c r="AF31" s="908"/>
      <c r="AG31" s="908"/>
      <c r="AH31" s="908"/>
      <c r="AI31" s="908"/>
      <c r="AJ31" s="908"/>
      <c r="AK31" s="908"/>
      <c r="AL31" s="908"/>
      <c r="AM31" s="908"/>
      <c r="AN31" s="908"/>
      <c r="AO31" s="908"/>
      <c r="AP31" s="908"/>
      <c r="AQ31" s="908"/>
      <c r="AR31" s="908"/>
      <c r="AS31" s="908"/>
      <c r="AT31" s="908"/>
      <c r="AU31" s="908"/>
      <c r="AV31" s="908"/>
      <c r="AW31" s="908"/>
      <c r="AX31" s="908"/>
      <c r="AY31" s="908"/>
      <c r="AZ31" s="908"/>
      <c r="BA31" s="908"/>
      <c r="BB31" s="908"/>
      <c r="BC31" s="908"/>
      <c r="BD31" s="908"/>
      <c r="BE31" s="908"/>
    </row>
    <row r="32" spans="1:58" s="901" customFormat="1" ht="36" customHeight="1">
      <c r="A32" s="923" t="s">
        <v>1037</v>
      </c>
      <c r="B32" s="1425" t="s">
        <v>1076</v>
      </c>
      <c r="C32" s="1425"/>
      <c r="D32" s="1425"/>
      <c r="E32" s="1425"/>
      <c r="F32" s="1425"/>
      <c r="G32" s="1425"/>
      <c r="H32" s="1425"/>
      <c r="I32" s="1425"/>
      <c r="J32" s="1425"/>
      <c r="K32" s="1425"/>
      <c r="L32" s="1425"/>
      <c r="M32" s="1425"/>
      <c r="N32" s="1425"/>
      <c r="O32" s="1425"/>
      <c r="P32" s="1425"/>
      <c r="Q32" s="1425"/>
      <c r="R32" s="1425"/>
      <c r="S32" s="1425"/>
      <c r="T32" s="1425"/>
      <c r="U32" s="1425"/>
      <c r="V32" s="1425"/>
      <c r="W32" s="1425"/>
      <c r="X32" s="1425"/>
      <c r="Y32" s="909"/>
      <c r="Z32" s="909"/>
      <c r="AA32" s="909"/>
      <c r="AB32" s="909"/>
      <c r="AC32" s="909"/>
      <c r="AD32" s="909"/>
      <c r="AE32" s="909"/>
      <c r="AF32" s="909"/>
      <c r="AG32" s="909"/>
      <c r="AH32" s="909"/>
      <c r="AI32" s="909"/>
      <c r="AJ32" s="909"/>
      <c r="AK32" s="909"/>
      <c r="AL32" s="909"/>
      <c r="AM32" s="909"/>
      <c r="AN32" s="909"/>
      <c r="AO32" s="909"/>
      <c r="AP32" s="909"/>
      <c r="AQ32" s="909"/>
      <c r="AR32" s="909"/>
      <c r="AS32" s="909"/>
      <c r="AT32" s="909"/>
      <c r="AU32" s="909"/>
      <c r="AV32" s="909"/>
      <c r="AW32" s="909"/>
      <c r="AX32" s="909"/>
      <c r="AY32" s="909"/>
      <c r="AZ32" s="909"/>
      <c r="BA32" s="909"/>
      <c r="BB32" s="909"/>
      <c r="BC32" s="909"/>
      <c r="BD32" s="909"/>
      <c r="BE32" s="909"/>
    </row>
    <row r="33" spans="1:57" s="901" customFormat="1" ht="27.75" customHeight="1">
      <c r="A33" s="923" t="s">
        <v>1038</v>
      </c>
      <c r="B33" s="1425" t="s">
        <v>1077</v>
      </c>
      <c r="C33" s="1425"/>
      <c r="D33" s="1425"/>
      <c r="E33" s="1425"/>
      <c r="F33" s="1425"/>
      <c r="G33" s="1425"/>
      <c r="H33" s="1425"/>
      <c r="I33" s="1425"/>
      <c r="J33" s="1425"/>
      <c r="K33" s="1425"/>
      <c r="L33" s="1425"/>
      <c r="M33" s="1425"/>
      <c r="N33" s="1425"/>
      <c r="O33" s="1425"/>
      <c r="P33" s="1425"/>
      <c r="Q33" s="1425"/>
      <c r="R33" s="1425"/>
      <c r="S33" s="1425"/>
      <c r="T33" s="1425"/>
      <c r="U33" s="1425"/>
      <c r="V33" s="1425"/>
      <c r="W33" s="1425"/>
      <c r="X33" s="1425"/>
      <c r="Y33" s="909"/>
      <c r="Z33" s="909"/>
      <c r="AA33" s="909"/>
      <c r="AB33" s="909"/>
      <c r="AC33" s="909"/>
      <c r="AD33" s="909"/>
      <c r="AE33" s="909"/>
      <c r="AF33" s="909"/>
      <c r="AG33" s="909"/>
      <c r="AH33" s="909"/>
      <c r="AI33" s="909"/>
      <c r="AJ33" s="909"/>
      <c r="AK33" s="909"/>
      <c r="AL33" s="909"/>
      <c r="AM33" s="909"/>
      <c r="AN33" s="909"/>
      <c r="AO33" s="909"/>
      <c r="AP33" s="909"/>
      <c r="AQ33" s="909"/>
      <c r="AR33" s="909"/>
      <c r="AS33" s="909"/>
      <c r="AT33" s="909"/>
      <c r="AU33" s="909"/>
      <c r="AV33" s="909"/>
      <c r="AW33" s="909"/>
      <c r="AX33" s="909"/>
      <c r="AY33" s="909"/>
      <c r="AZ33" s="909"/>
      <c r="BA33" s="909"/>
      <c r="BB33" s="909"/>
      <c r="BC33" s="909"/>
      <c r="BD33" s="909"/>
    </row>
    <row r="34" spans="1:57" s="901" customFormat="1" ht="26.25" customHeight="1">
      <c r="A34" s="917" t="s">
        <v>1039</v>
      </c>
      <c r="B34" s="920" t="s">
        <v>1078</v>
      </c>
      <c r="C34" s="920"/>
      <c r="D34" s="920"/>
      <c r="E34" s="920"/>
      <c r="F34" s="920"/>
      <c r="G34" s="920"/>
    </row>
    <row r="35" spans="1:57" s="901" customFormat="1" ht="51.75" customHeight="1">
      <c r="A35" s="917" t="s">
        <v>1040</v>
      </c>
      <c r="B35" s="1425" t="s">
        <v>1079</v>
      </c>
      <c r="C35" s="1425"/>
      <c r="D35" s="1425"/>
      <c r="E35" s="1425"/>
      <c r="F35" s="1425"/>
      <c r="G35" s="1425"/>
      <c r="H35" s="1425"/>
      <c r="I35" s="1425"/>
      <c r="J35" s="1425"/>
      <c r="K35" s="1425"/>
      <c r="L35" s="1425"/>
      <c r="M35" s="1425"/>
      <c r="N35" s="1425"/>
      <c r="O35" s="1425"/>
      <c r="P35" s="1425"/>
      <c r="Q35" s="1425"/>
      <c r="R35" s="1425"/>
      <c r="S35" s="1425"/>
      <c r="T35" s="1425"/>
      <c r="U35" s="1425"/>
      <c r="V35" s="1425"/>
      <c r="W35" s="1425"/>
      <c r="X35" s="1425"/>
    </row>
    <row r="36" spans="1:57" s="901" customFormat="1" ht="35.25" customHeight="1">
      <c r="A36" s="917" t="s">
        <v>1041</v>
      </c>
      <c r="B36" s="1425" t="s">
        <v>1080</v>
      </c>
      <c r="C36" s="1425"/>
      <c r="D36" s="1425"/>
      <c r="E36" s="1425"/>
      <c r="F36" s="1425"/>
      <c r="G36" s="1425"/>
      <c r="H36" s="1425"/>
      <c r="I36" s="1425"/>
      <c r="J36" s="1425"/>
      <c r="K36" s="1425"/>
      <c r="L36" s="1425"/>
      <c r="M36" s="1425"/>
      <c r="N36" s="1425"/>
      <c r="O36" s="1425"/>
      <c r="P36" s="1425"/>
      <c r="Q36" s="1425"/>
      <c r="R36" s="1425"/>
      <c r="S36" s="1425"/>
      <c r="T36" s="1425"/>
      <c r="U36" s="1425"/>
      <c r="V36" s="1425"/>
      <c r="W36" s="1425"/>
      <c r="X36" s="1425"/>
    </row>
    <row r="37" spans="1:57" s="901" customFormat="1" ht="21" customHeight="1">
      <c r="A37" s="917" t="s">
        <v>1042</v>
      </c>
      <c r="B37" s="1425" t="s">
        <v>1081</v>
      </c>
      <c r="C37" s="1425"/>
      <c r="D37" s="1425"/>
      <c r="E37" s="1425"/>
      <c r="F37" s="1425"/>
      <c r="G37" s="1425"/>
      <c r="H37" s="1425"/>
      <c r="I37" s="1425"/>
      <c r="J37" s="1425"/>
      <c r="K37" s="1425"/>
      <c r="L37" s="1425"/>
      <c r="M37" s="1425"/>
      <c r="N37" s="1425"/>
      <c r="O37" s="1425"/>
      <c r="P37" s="1425"/>
      <c r="Q37" s="1425"/>
      <c r="R37" s="1425"/>
      <c r="S37" s="1425"/>
      <c r="T37" s="1425"/>
      <c r="U37" s="1425"/>
      <c r="V37" s="1425"/>
      <c r="W37" s="1425"/>
      <c r="X37" s="1425"/>
      <c r="Y37" s="907"/>
      <c r="Z37" s="907"/>
      <c r="AA37" s="907"/>
      <c r="AB37" s="907"/>
      <c r="AC37" s="907"/>
      <c r="AD37" s="907"/>
      <c r="AE37" s="907"/>
      <c r="AF37" s="907"/>
      <c r="AG37" s="907"/>
      <c r="AH37" s="907"/>
      <c r="AI37" s="907"/>
      <c r="AJ37" s="907"/>
      <c r="AK37" s="907"/>
      <c r="AL37" s="907"/>
      <c r="AM37" s="907"/>
      <c r="AN37" s="907"/>
      <c r="AO37" s="907"/>
      <c r="AP37" s="907"/>
      <c r="AQ37" s="907"/>
      <c r="AR37" s="907"/>
      <c r="AS37" s="907"/>
      <c r="AT37" s="907"/>
      <c r="AU37" s="907"/>
      <c r="AV37" s="907"/>
      <c r="AW37" s="907"/>
      <c r="AX37" s="907"/>
      <c r="AY37" s="907"/>
      <c r="AZ37" s="907"/>
      <c r="BA37" s="907"/>
      <c r="BB37" s="907"/>
      <c r="BC37" s="907"/>
      <c r="BD37" s="907"/>
      <c r="BE37" s="907"/>
    </row>
    <row r="38" spans="1:57" s="901" customFormat="1" ht="44.25" customHeight="1">
      <c r="A38" s="917" t="s">
        <v>1043</v>
      </c>
      <c r="B38" s="1425" t="s">
        <v>1082</v>
      </c>
      <c r="C38" s="1425"/>
      <c r="D38" s="1425"/>
      <c r="E38" s="1425"/>
      <c r="F38" s="1425"/>
      <c r="G38" s="1425"/>
      <c r="H38" s="1425"/>
      <c r="I38" s="1425"/>
      <c r="J38" s="1425"/>
      <c r="K38" s="1425"/>
      <c r="L38" s="1425"/>
      <c r="M38" s="1425"/>
      <c r="N38" s="1425"/>
      <c r="O38" s="1425"/>
      <c r="P38" s="1425"/>
      <c r="Q38" s="1425"/>
      <c r="R38" s="1425"/>
      <c r="S38" s="1425"/>
      <c r="T38" s="1425"/>
      <c r="U38" s="1425"/>
      <c r="V38" s="1425"/>
      <c r="W38" s="1425"/>
      <c r="X38" s="1425"/>
      <c r="Y38" s="908"/>
      <c r="Z38" s="908"/>
      <c r="AA38" s="908"/>
      <c r="AB38" s="908"/>
      <c r="AC38" s="908"/>
      <c r="AD38" s="908"/>
      <c r="AE38" s="908"/>
      <c r="AF38" s="908"/>
      <c r="AG38" s="908"/>
      <c r="AH38" s="908"/>
      <c r="AI38" s="908"/>
      <c r="AJ38" s="908"/>
      <c r="AK38" s="908"/>
      <c r="AL38" s="908"/>
      <c r="AM38" s="908"/>
      <c r="AN38" s="908"/>
      <c r="AO38" s="908"/>
      <c r="AP38" s="908"/>
      <c r="AQ38" s="908"/>
      <c r="AR38" s="908"/>
      <c r="AS38" s="908"/>
      <c r="AT38" s="908"/>
      <c r="AU38" s="908"/>
      <c r="AV38" s="908"/>
      <c r="AW38" s="908"/>
      <c r="AX38" s="908"/>
      <c r="AY38" s="908"/>
      <c r="AZ38" s="908"/>
      <c r="BA38" s="908"/>
      <c r="BB38" s="908"/>
      <c r="BC38" s="908"/>
      <c r="BD38" s="908"/>
      <c r="BE38" s="908"/>
    </row>
    <row r="39" spans="1:57" s="901" customFormat="1" ht="26.25" customHeight="1">
      <c r="A39" s="917" t="s">
        <v>1044</v>
      </c>
      <c r="B39" s="920" t="s">
        <v>1083</v>
      </c>
      <c r="C39" s="920"/>
      <c r="D39" s="920"/>
      <c r="E39" s="920"/>
      <c r="F39" s="920"/>
      <c r="G39" s="920"/>
    </row>
    <row r="40" spans="1:57" s="901" customFormat="1" ht="35.25" customHeight="1">
      <c r="A40" s="923" t="s">
        <v>1045</v>
      </c>
      <c r="B40" s="1427" t="s">
        <v>1136</v>
      </c>
      <c r="C40" s="1427"/>
      <c r="D40" s="1427"/>
      <c r="E40" s="1427"/>
      <c r="F40" s="1427"/>
      <c r="G40" s="1427"/>
      <c r="H40" s="1427"/>
      <c r="I40" s="1427"/>
      <c r="J40" s="1427"/>
      <c r="K40" s="1427"/>
      <c r="L40" s="1427"/>
      <c r="M40" s="1427"/>
      <c r="N40" s="1427"/>
      <c r="O40" s="1427"/>
      <c r="P40" s="1427"/>
      <c r="Q40" s="1427"/>
      <c r="R40" s="1427"/>
      <c r="S40" s="1427"/>
      <c r="T40" s="1427"/>
      <c r="U40" s="1427"/>
      <c r="V40" s="1427"/>
      <c r="W40" s="1427"/>
      <c r="X40" s="1427"/>
      <c r="Y40" s="908"/>
      <c r="Z40" s="908"/>
      <c r="AA40" s="908"/>
      <c r="AB40" s="908"/>
      <c r="AC40" s="908"/>
      <c r="AD40" s="908"/>
      <c r="AE40" s="908"/>
      <c r="AF40" s="908"/>
      <c r="AG40" s="908"/>
      <c r="AH40" s="908"/>
      <c r="AI40" s="908"/>
      <c r="AJ40" s="908"/>
      <c r="AK40" s="908"/>
      <c r="AL40" s="908"/>
      <c r="AM40" s="908"/>
      <c r="AN40" s="908"/>
      <c r="AO40" s="908"/>
      <c r="AP40" s="908"/>
      <c r="AQ40" s="908"/>
      <c r="AR40" s="908"/>
      <c r="AS40" s="908"/>
      <c r="AT40" s="908"/>
      <c r="AU40" s="908"/>
      <c r="AV40" s="908"/>
      <c r="AW40" s="908"/>
      <c r="AX40" s="908"/>
      <c r="AY40" s="908"/>
      <c r="AZ40" s="908"/>
      <c r="BA40" s="908"/>
      <c r="BB40" s="908"/>
      <c r="BC40" s="908"/>
      <c r="BD40" s="908"/>
      <c r="BE40" s="908"/>
    </row>
    <row r="41" spans="1:57" ht="16.25" customHeight="1">
      <c r="A41" s="569" t="s">
        <v>1062</v>
      </c>
      <c r="B41" s="737"/>
      <c r="C41" s="737"/>
      <c r="D41" s="737"/>
      <c r="E41" s="737"/>
      <c r="F41" s="737"/>
      <c r="G41" s="737"/>
      <c r="H41" s="737"/>
      <c r="I41" s="737"/>
      <c r="J41" s="737"/>
      <c r="K41" s="737"/>
      <c r="L41" s="737"/>
      <c r="M41" s="737"/>
      <c r="N41" s="737"/>
      <c r="O41" s="737"/>
      <c r="P41" s="737"/>
      <c r="Q41" s="737"/>
      <c r="R41" s="737"/>
      <c r="S41" s="737"/>
      <c r="T41" s="737"/>
      <c r="U41" s="737"/>
      <c r="V41" s="737"/>
      <c r="W41" s="916"/>
    </row>
    <row r="42" spans="1:57" ht="16.25" customHeight="1">
      <c r="A42" s="569" t="s">
        <v>1063</v>
      </c>
      <c r="B42" s="737"/>
      <c r="C42" s="737"/>
      <c r="D42" s="737"/>
      <c r="E42" s="737"/>
      <c r="F42" s="737"/>
      <c r="G42" s="737"/>
      <c r="H42" s="737"/>
      <c r="I42" s="737"/>
      <c r="J42" s="737"/>
      <c r="K42" s="737"/>
      <c r="L42" s="737"/>
      <c r="M42" s="737"/>
      <c r="N42" s="737"/>
      <c r="O42" s="737"/>
      <c r="P42" s="737"/>
      <c r="Q42" s="737"/>
      <c r="R42" s="737"/>
      <c r="S42" s="737"/>
      <c r="T42" s="737"/>
      <c r="U42" s="737"/>
      <c r="V42" s="737"/>
      <c r="W42" s="916"/>
    </row>
    <row r="43" spans="1:57" ht="16.25" customHeight="1">
      <c r="A43" s="569" t="s">
        <v>1064</v>
      </c>
      <c r="B43" s="737"/>
      <c r="C43" s="737"/>
      <c r="D43" s="737"/>
      <c r="E43" s="737"/>
      <c r="F43" s="737"/>
      <c r="G43" s="737"/>
      <c r="H43" s="737"/>
      <c r="I43" s="737"/>
      <c r="J43" s="737"/>
      <c r="K43" s="737"/>
      <c r="L43" s="737"/>
      <c r="M43" s="737"/>
      <c r="N43" s="737"/>
      <c r="O43" s="737"/>
      <c r="P43" s="737"/>
      <c r="Q43" s="737"/>
      <c r="R43" s="737"/>
      <c r="S43" s="737"/>
      <c r="T43" s="737"/>
      <c r="U43" s="737"/>
      <c r="V43" s="737"/>
      <c r="W43" s="916"/>
    </row>
  </sheetData>
  <mergeCells count="55">
    <mergeCell ref="C16:H16"/>
    <mergeCell ref="I16:O16"/>
    <mergeCell ref="C22:H22"/>
    <mergeCell ref="I22:O22"/>
    <mergeCell ref="B24:P24"/>
    <mergeCell ref="B29:P29"/>
    <mergeCell ref="B30:P30"/>
    <mergeCell ref="B31:X31"/>
    <mergeCell ref="C20:H20"/>
    <mergeCell ref="I20:O20"/>
    <mergeCell ref="B26:P26"/>
    <mergeCell ref="C14:H14"/>
    <mergeCell ref="I14:O14"/>
    <mergeCell ref="C15:H15"/>
    <mergeCell ref="I15:O15"/>
    <mergeCell ref="B35:X35"/>
    <mergeCell ref="B27:X27"/>
    <mergeCell ref="B28:X28"/>
    <mergeCell ref="B16:B22"/>
    <mergeCell ref="C21:H21"/>
    <mergeCell ref="I21:O21"/>
    <mergeCell ref="C17:H17"/>
    <mergeCell ref="I17:O17"/>
    <mergeCell ref="C18:H18"/>
    <mergeCell ref="I18:O18"/>
    <mergeCell ref="C19:H19"/>
    <mergeCell ref="I19:O19"/>
    <mergeCell ref="I13:O13"/>
    <mergeCell ref="A1:D1"/>
    <mergeCell ref="A3:O3"/>
    <mergeCell ref="A5:C5"/>
    <mergeCell ref="D5:F5"/>
    <mergeCell ref="G5:H5"/>
    <mergeCell ref="I5:P5"/>
    <mergeCell ref="B40:X40"/>
    <mergeCell ref="A7:B7"/>
    <mergeCell ref="C7:O7"/>
    <mergeCell ref="A8:A22"/>
    <mergeCell ref="B8:B15"/>
    <mergeCell ref="C8:H8"/>
    <mergeCell ref="I8:O8"/>
    <mergeCell ref="C9:H9"/>
    <mergeCell ref="I9:O9"/>
    <mergeCell ref="C10:H10"/>
    <mergeCell ref="I10:O10"/>
    <mergeCell ref="C11:H11"/>
    <mergeCell ref="I11:O11"/>
    <mergeCell ref="C12:H12"/>
    <mergeCell ref="I12:O12"/>
    <mergeCell ref="C13:H13"/>
    <mergeCell ref="B32:X32"/>
    <mergeCell ref="B33:X33"/>
    <mergeCell ref="B36:X36"/>
    <mergeCell ref="B37:X37"/>
    <mergeCell ref="B38:X38"/>
  </mergeCells>
  <phoneticPr fontId="4"/>
  <dataValidations count="1">
    <dataValidation type="list" allowBlank="1" showInputMessage="1" showErrorMessage="1" sqref="D5" xr:uid="{00000000-0002-0000-0500-000000000000}">
      <formula1>$R$8:$R$15</formula1>
    </dataValidation>
  </dataValidations>
  <pageMargins left="0.59055118110236227" right="0.15748031496062992" top="0.27559055118110237" bottom="0.43307086614173229" header="0.31496062992125984" footer="0.98425196850393704"/>
  <pageSetup paperSize="9" scale="4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Z108"/>
  <sheetViews>
    <sheetView showGridLines="0" view="pageBreakPreview" zoomScale="70" zoomScaleNormal="50" zoomScaleSheetLayoutView="70" workbookViewId="0"/>
  </sheetViews>
  <sheetFormatPr defaultColWidth="6.6328125" defaultRowHeight="13"/>
  <cols>
    <col min="1" max="1" width="6.81640625" bestFit="1" customWidth="1"/>
    <col min="2" max="2" width="15.453125" customWidth="1"/>
    <col min="3" max="3" width="8.36328125" bestFit="1" customWidth="1"/>
    <col min="4" max="4" width="25.08984375" bestFit="1" customWidth="1"/>
    <col min="5" max="5" width="24.90625" customWidth="1"/>
    <col min="6" max="6" width="16" customWidth="1"/>
    <col min="7" max="7" width="52.08984375" customWidth="1"/>
    <col min="8" max="21" width="3.36328125" customWidth="1"/>
    <col min="22" max="22" width="45.453125" customWidth="1"/>
    <col min="23" max="23" width="15.08984375" style="845" customWidth="1"/>
    <col min="26" max="26" width="21.90625" bestFit="1" customWidth="1"/>
  </cols>
  <sheetData>
    <row r="1" spans="2:37" ht="36.65" customHeight="1">
      <c r="B1" s="1543" t="s">
        <v>963</v>
      </c>
      <c r="C1" s="1543"/>
      <c r="D1" s="1543"/>
      <c r="E1" s="1543"/>
      <c r="F1" s="761"/>
      <c r="G1" s="761"/>
    </row>
    <row r="2" spans="2:37" ht="30">
      <c r="B2" s="1399" t="s">
        <v>353</v>
      </c>
      <c r="C2" s="1399"/>
      <c r="D2" s="1399"/>
      <c r="E2" s="1399"/>
      <c r="F2" s="1399"/>
      <c r="G2" s="1399"/>
      <c r="H2" s="1399"/>
      <c r="I2" s="1399"/>
      <c r="J2" s="1399"/>
      <c r="K2" s="1399"/>
      <c r="L2" s="1399"/>
      <c r="M2" s="1399"/>
      <c r="N2" s="1399"/>
      <c r="O2" s="1399"/>
      <c r="P2" s="1399"/>
      <c r="Q2" s="1399"/>
      <c r="R2" s="1399"/>
      <c r="S2" s="1399"/>
      <c r="T2" s="1399"/>
      <c r="U2" s="1399"/>
      <c r="V2" s="1399"/>
      <c r="W2" s="1399"/>
    </row>
    <row r="3" spans="2:37" ht="17.75" customHeight="1" thickBot="1">
      <c r="B3" s="765"/>
      <c r="C3" s="765"/>
      <c r="D3" s="765"/>
      <c r="E3" s="765"/>
      <c r="F3" s="765"/>
      <c r="G3" s="765"/>
    </row>
    <row r="4" spans="2:37" ht="51" customHeight="1" thickBot="1">
      <c r="B4" s="1550" t="s">
        <v>916</v>
      </c>
      <c r="C4" s="1401"/>
      <c r="D4" s="1431" t="s">
        <v>276</v>
      </c>
      <c r="E4" s="1551"/>
      <c r="F4" s="846" t="s">
        <v>466</v>
      </c>
      <c r="G4" s="1402"/>
      <c r="H4" s="1403"/>
      <c r="I4" s="1403"/>
      <c r="J4" s="1403"/>
      <c r="K4" s="1403"/>
      <c r="L4" s="1403"/>
      <c r="M4" s="1403"/>
      <c r="N4" s="1403"/>
      <c r="O4" s="1403"/>
      <c r="P4" s="1403"/>
      <c r="Q4" s="1403"/>
      <c r="R4" s="1403"/>
      <c r="S4" s="1403"/>
      <c r="T4" s="1403"/>
      <c r="U4" s="1403"/>
      <c r="V4" s="1403"/>
      <c r="W4" s="1404"/>
    </row>
    <row r="5" spans="2:37" ht="20" customHeight="1" thickBot="1"/>
    <row r="6" spans="2:37" s="771" customFormat="1" ht="39.65" customHeight="1" thickBot="1">
      <c r="B6" s="809" t="s">
        <v>355</v>
      </c>
      <c r="C6" s="847" t="s">
        <v>797</v>
      </c>
      <c r="D6" s="847" t="s">
        <v>890</v>
      </c>
      <c r="E6" s="1552" t="s">
        <v>917</v>
      </c>
      <c r="F6" s="1552"/>
      <c r="G6" s="1553" t="s">
        <v>801</v>
      </c>
      <c r="H6" s="1553"/>
      <c r="I6" s="1553"/>
      <c r="J6" s="1553"/>
      <c r="K6" s="1553"/>
      <c r="L6" s="1553"/>
      <c r="M6" s="1553"/>
      <c r="N6" s="1553"/>
      <c r="O6" s="1553"/>
      <c r="P6" s="1553"/>
      <c r="Q6" s="1553"/>
      <c r="R6" s="1553"/>
      <c r="S6" s="1553"/>
      <c r="T6" s="1553"/>
      <c r="U6" s="1553"/>
      <c r="V6" s="1553"/>
      <c r="W6" s="811" t="s">
        <v>357</v>
      </c>
    </row>
    <row r="7" spans="2:37" ht="33.65" customHeight="1">
      <c r="B7" s="1496" t="s">
        <v>372</v>
      </c>
      <c r="C7" s="1492" t="s">
        <v>918</v>
      </c>
      <c r="D7" s="1554" t="s">
        <v>919</v>
      </c>
      <c r="E7" s="1454" t="s">
        <v>920</v>
      </c>
      <c r="F7" s="1556"/>
      <c r="G7" s="787" t="s">
        <v>921</v>
      </c>
      <c r="H7" s="1561" t="s">
        <v>922</v>
      </c>
      <c r="I7" s="1561"/>
      <c r="J7" s="1561"/>
      <c r="K7" s="1561"/>
      <c r="L7" s="1561"/>
      <c r="M7" s="1561"/>
      <c r="N7" s="1561"/>
      <c r="O7" s="1561"/>
      <c r="P7" s="1561"/>
      <c r="Q7" s="1561"/>
      <c r="R7" s="1561"/>
      <c r="S7" s="1561"/>
      <c r="T7" s="1561"/>
      <c r="U7" s="1561"/>
      <c r="V7" s="1561"/>
      <c r="W7" s="783"/>
    </row>
    <row r="8" spans="2:37" ht="33.65" customHeight="1">
      <c r="B8" s="1497"/>
      <c r="C8" s="1474"/>
      <c r="D8" s="1555"/>
      <c r="E8" s="1557"/>
      <c r="F8" s="1558"/>
      <c r="G8" s="787" t="s">
        <v>923</v>
      </c>
      <c r="H8" s="1561" t="s">
        <v>922</v>
      </c>
      <c r="I8" s="1561"/>
      <c r="J8" s="1561"/>
      <c r="K8" s="1561"/>
      <c r="L8" s="1561"/>
      <c r="M8" s="1561"/>
      <c r="N8" s="1561"/>
      <c r="O8" s="1561"/>
      <c r="P8" s="1561"/>
      <c r="Q8" s="1561"/>
      <c r="R8" s="1561"/>
      <c r="S8" s="1561"/>
      <c r="T8" s="1561"/>
      <c r="U8" s="1561"/>
      <c r="V8" s="1561"/>
      <c r="W8" s="783"/>
      <c r="Z8" s="848" t="s">
        <v>276</v>
      </c>
    </row>
    <row r="9" spans="2:37" ht="33.65" customHeight="1">
      <c r="B9" s="1497"/>
      <c r="C9" s="1474"/>
      <c r="D9" s="1555"/>
      <c r="E9" s="1557"/>
      <c r="F9" s="1558"/>
      <c r="G9" s="787" t="s">
        <v>924</v>
      </c>
      <c r="H9" s="1561" t="s">
        <v>922</v>
      </c>
      <c r="I9" s="1561"/>
      <c r="J9" s="1561"/>
      <c r="K9" s="1561"/>
      <c r="L9" s="1561"/>
      <c r="M9" s="1561"/>
      <c r="N9" s="1561"/>
      <c r="O9" s="1561"/>
      <c r="P9" s="1561"/>
      <c r="Q9" s="1561"/>
      <c r="R9" s="1561"/>
      <c r="S9" s="1561"/>
      <c r="T9" s="1561"/>
      <c r="U9" s="1561"/>
      <c r="V9" s="1561"/>
      <c r="W9" s="783"/>
      <c r="Z9" s="848" t="s">
        <v>282</v>
      </c>
      <c r="AK9" t="s">
        <v>214</v>
      </c>
    </row>
    <row r="10" spans="2:37" ht="33.65" customHeight="1">
      <c r="B10" s="1497"/>
      <c r="C10" s="1474"/>
      <c r="D10" s="1555"/>
      <c r="E10" s="1557"/>
      <c r="F10" s="1558"/>
      <c r="G10" s="787" t="s">
        <v>815</v>
      </c>
      <c r="H10" s="1561" t="s">
        <v>922</v>
      </c>
      <c r="I10" s="1561"/>
      <c r="J10" s="1561"/>
      <c r="K10" s="1561"/>
      <c r="L10" s="1561"/>
      <c r="M10" s="1561"/>
      <c r="N10" s="1561"/>
      <c r="O10" s="1561"/>
      <c r="P10" s="1561"/>
      <c r="Q10" s="1561"/>
      <c r="R10" s="1561"/>
      <c r="S10" s="1561"/>
      <c r="T10" s="1561"/>
      <c r="U10" s="1561"/>
      <c r="V10" s="1561"/>
      <c r="W10" s="783"/>
      <c r="Z10" s="848" t="s">
        <v>283</v>
      </c>
    </row>
    <row r="11" spans="2:37" ht="33.65" customHeight="1">
      <c r="B11" s="1497"/>
      <c r="C11" s="1474"/>
      <c r="D11" s="1555"/>
      <c r="E11" s="1557"/>
      <c r="F11" s="1558"/>
      <c r="G11" s="787" t="s">
        <v>789</v>
      </c>
      <c r="H11" s="1561" t="s">
        <v>922</v>
      </c>
      <c r="I11" s="1561"/>
      <c r="J11" s="1561"/>
      <c r="K11" s="1561"/>
      <c r="L11" s="1561"/>
      <c r="M11" s="1561"/>
      <c r="N11" s="1561"/>
      <c r="O11" s="1561"/>
      <c r="P11" s="1561"/>
      <c r="Q11" s="1561"/>
      <c r="R11" s="1561"/>
      <c r="S11" s="1561"/>
      <c r="T11" s="1561"/>
      <c r="U11" s="1561"/>
      <c r="V11" s="1561"/>
      <c r="W11" s="783"/>
      <c r="Z11" s="848" t="s">
        <v>284</v>
      </c>
    </row>
    <row r="12" spans="2:37" ht="33.65" customHeight="1">
      <c r="B12" s="1497"/>
      <c r="C12" s="1474"/>
      <c r="D12" s="1555"/>
      <c r="E12" s="1557"/>
      <c r="F12" s="1558"/>
      <c r="G12" s="787" t="s">
        <v>817</v>
      </c>
      <c r="H12" s="1561" t="s">
        <v>922</v>
      </c>
      <c r="I12" s="1561"/>
      <c r="J12" s="1561"/>
      <c r="K12" s="1561"/>
      <c r="L12" s="1561"/>
      <c r="M12" s="1561"/>
      <c r="N12" s="1561"/>
      <c r="O12" s="1561"/>
      <c r="P12" s="1561"/>
      <c r="Q12" s="1561"/>
      <c r="R12" s="1561"/>
      <c r="S12" s="1561"/>
      <c r="T12" s="1561"/>
      <c r="U12" s="1561"/>
      <c r="V12" s="1561"/>
      <c r="W12" s="783"/>
      <c r="Z12" s="848" t="s">
        <v>285</v>
      </c>
    </row>
    <row r="13" spans="2:37" ht="33.65" customHeight="1">
      <c r="B13" s="1497"/>
      <c r="C13" s="1474"/>
      <c r="D13" s="1555"/>
      <c r="E13" s="1557"/>
      <c r="F13" s="1558"/>
      <c r="G13" s="787" t="s">
        <v>791</v>
      </c>
      <c r="H13" s="1561" t="s">
        <v>922</v>
      </c>
      <c r="I13" s="1561"/>
      <c r="J13" s="1561"/>
      <c r="K13" s="1561"/>
      <c r="L13" s="1561"/>
      <c r="M13" s="1561"/>
      <c r="N13" s="1561"/>
      <c r="O13" s="1561"/>
      <c r="P13" s="1561"/>
      <c r="Q13" s="1561"/>
      <c r="R13" s="1561"/>
      <c r="S13" s="1561"/>
      <c r="T13" s="1561"/>
      <c r="U13" s="1561"/>
      <c r="V13" s="1561"/>
      <c r="W13" s="783"/>
      <c r="Z13" s="848" t="s">
        <v>286</v>
      </c>
    </row>
    <row r="14" spans="2:37" ht="33.65" customHeight="1">
      <c r="B14" s="1497"/>
      <c r="C14" s="1474"/>
      <c r="D14" s="1555"/>
      <c r="E14" s="1557"/>
      <c r="F14" s="1558"/>
      <c r="G14" s="787" t="s">
        <v>821</v>
      </c>
      <c r="H14" s="1561" t="s">
        <v>922</v>
      </c>
      <c r="I14" s="1561"/>
      <c r="J14" s="1561"/>
      <c r="K14" s="1561"/>
      <c r="L14" s="1561"/>
      <c r="M14" s="1561"/>
      <c r="N14" s="1561"/>
      <c r="O14" s="1561"/>
      <c r="P14" s="1561"/>
      <c r="Q14" s="1561"/>
      <c r="R14" s="1561"/>
      <c r="S14" s="1561"/>
      <c r="T14" s="1561"/>
      <c r="U14" s="1561"/>
      <c r="V14" s="1561"/>
      <c r="W14" s="783"/>
      <c r="Z14" s="848" t="s">
        <v>524</v>
      </c>
    </row>
    <row r="15" spans="2:37" ht="33.65" customHeight="1">
      <c r="B15" s="1497"/>
      <c r="C15" s="1474"/>
      <c r="D15" s="1555"/>
      <c r="E15" s="1557"/>
      <c r="F15" s="1558"/>
      <c r="G15" s="787" t="s">
        <v>400</v>
      </c>
      <c r="H15" s="1561" t="s">
        <v>922</v>
      </c>
      <c r="I15" s="1561"/>
      <c r="J15" s="1561"/>
      <c r="K15" s="1561"/>
      <c r="L15" s="1561"/>
      <c r="M15" s="1561"/>
      <c r="N15" s="1561"/>
      <c r="O15" s="1561"/>
      <c r="P15" s="1561"/>
      <c r="Q15" s="1561"/>
      <c r="R15" s="1561"/>
      <c r="S15" s="1561"/>
      <c r="T15" s="1561"/>
      <c r="U15" s="1561"/>
      <c r="V15" s="1561"/>
      <c r="W15" s="783"/>
      <c r="Z15" s="848" t="s">
        <v>287</v>
      </c>
    </row>
    <row r="16" spans="2:37" ht="33.65" customHeight="1">
      <c r="B16" s="1497"/>
      <c r="C16" s="1474"/>
      <c r="D16" s="1555"/>
      <c r="E16" s="1557"/>
      <c r="F16" s="1558"/>
      <c r="G16" s="787" t="s">
        <v>925</v>
      </c>
      <c r="H16" s="1561" t="s">
        <v>922</v>
      </c>
      <c r="I16" s="1561"/>
      <c r="J16" s="1561"/>
      <c r="K16" s="1561"/>
      <c r="L16" s="1561"/>
      <c r="M16" s="1561"/>
      <c r="N16" s="1561"/>
      <c r="O16" s="1561"/>
      <c r="P16" s="1561"/>
      <c r="Q16" s="1561"/>
      <c r="R16" s="1561"/>
      <c r="S16" s="1561"/>
      <c r="T16" s="1561"/>
      <c r="U16" s="1561"/>
      <c r="V16" s="1561"/>
      <c r="W16" s="783"/>
    </row>
    <row r="17" spans="1:23" ht="33.65" customHeight="1">
      <c r="B17" s="1497"/>
      <c r="C17" s="1474"/>
      <c r="D17" s="1555"/>
      <c r="E17" s="1557"/>
      <c r="F17" s="1558"/>
      <c r="G17" s="787" t="s">
        <v>926</v>
      </c>
      <c r="H17" s="1561" t="s">
        <v>922</v>
      </c>
      <c r="I17" s="1561"/>
      <c r="J17" s="1561"/>
      <c r="K17" s="1561"/>
      <c r="L17" s="1561"/>
      <c r="M17" s="1561"/>
      <c r="N17" s="1561"/>
      <c r="O17" s="1561"/>
      <c r="P17" s="1561"/>
      <c r="Q17" s="1561"/>
      <c r="R17" s="1561"/>
      <c r="S17" s="1561"/>
      <c r="T17" s="1561"/>
      <c r="U17" s="1561"/>
      <c r="V17" s="1561"/>
      <c r="W17" s="783"/>
    </row>
    <row r="18" spans="1:23" ht="33.65" customHeight="1">
      <c r="B18" s="1497"/>
      <c r="C18" s="1474"/>
      <c r="D18" s="1555"/>
      <c r="E18" s="1557"/>
      <c r="F18" s="1558"/>
      <c r="G18" s="787" t="s">
        <v>927</v>
      </c>
      <c r="H18" s="1564" t="s">
        <v>928</v>
      </c>
      <c r="I18" s="1564"/>
      <c r="J18" s="1564"/>
      <c r="K18" s="1564"/>
      <c r="L18" s="1564"/>
      <c r="M18" s="1564"/>
      <c r="N18" s="1564"/>
      <c r="O18" s="1564"/>
      <c r="P18" s="1564"/>
      <c r="Q18" s="1564"/>
      <c r="R18" s="1564"/>
      <c r="S18" s="1564"/>
      <c r="T18" s="1564"/>
      <c r="U18" s="1564"/>
      <c r="V18" s="1564"/>
      <c r="W18" s="783"/>
    </row>
    <row r="19" spans="1:23" ht="33.65" customHeight="1">
      <c r="B19" s="1497"/>
      <c r="C19" s="1474"/>
      <c r="D19" s="1555"/>
      <c r="E19" s="1557"/>
      <c r="F19" s="1558"/>
      <c r="G19" s="787" t="s">
        <v>828</v>
      </c>
      <c r="H19" s="1561" t="s">
        <v>922</v>
      </c>
      <c r="I19" s="1561"/>
      <c r="J19" s="1561"/>
      <c r="K19" s="1561"/>
      <c r="L19" s="1561"/>
      <c r="M19" s="1561"/>
      <c r="N19" s="1561"/>
      <c r="O19" s="1561"/>
      <c r="P19" s="1561"/>
      <c r="Q19" s="1561"/>
      <c r="R19" s="1561"/>
      <c r="S19" s="1561"/>
      <c r="T19" s="1561"/>
      <c r="U19" s="1561"/>
      <c r="V19" s="1561"/>
      <c r="W19" s="783"/>
    </row>
    <row r="20" spans="1:23" ht="33.65" customHeight="1">
      <c r="B20" s="1497"/>
      <c r="C20" s="1474"/>
      <c r="D20" s="1555"/>
      <c r="E20" s="1557"/>
      <c r="F20" s="1558"/>
      <c r="G20" s="787" t="s">
        <v>830</v>
      </c>
      <c r="H20" s="1561" t="s">
        <v>922</v>
      </c>
      <c r="I20" s="1561"/>
      <c r="J20" s="1561"/>
      <c r="K20" s="1561"/>
      <c r="L20" s="1561"/>
      <c r="M20" s="1561"/>
      <c r="N20" s="1561"/>
      <c r="O20" s="1561"/>
      <c r="P20" s="1561"/>
      <c r="Q20" s="1561"/>
      <c r="R20" s="1561"/>
      <c r="S20" s="1561"/>
      <c r="T20" s="1561"/>
      <c r="U20" s="1561"/>
      <c r="V20" s="1561"/>
      <c r="W20" s="783"/>
    </row>
    <row r="21" spans="1:23" ht="33.65" customHeight="1">
      <c r="B21" s="1497"/>
      <c r="C21" s="1474"/>
      <c r="D21" s="1555"/>
      <c r="E21" s="1557"/>
      <c r="F21" s="1558"/>
      <c r="G21" s="787" t="s">
        <v>929</v>
      </c>
      <c r="H21" s="1561" t="s">
        <v>922</v>
      </c>
      <c r="I21" s="1561"/>
      <c r="J21" s="1561"/>
      <c r="K21" s="1561"/>
      <c r="L21" s="1561"/>
      <c r="M21" s="1561"/>
      <c r="N21" s="1561"/>
      <c r="O21" s="1561"/>
      <c r="P21" s="1561"/>
      <c r="Q21" s="1561"/>
      <c r="R21" s="1561"/>
      <c r="S21" s="1561"/>
      <c r="T21" s="1561"/>
      <c r="U21" s="1561"/>
      <c r="V21" s="1561"/>
      <c r="W21" s="783"/>
    </row>
    <row r="22" spans="1:23" ht="33.65" customHeight="1">
      <c r="B22" s="1497"/>
      <c r="C22" s="1474"/>
      <c r="D22" s="1555"/>
      <c r="E22" s="1559"/>
      <c r="F22" s="1560"/>
      <c r="G22" s="849" t="s">
        <v>840</v>
      </c>
      <c r="H22" s="1561" t="s">
        <v>922</v>
      </c>
      <c r="I22" s="1561"/>
      <c r="J22" s="1561"/>
      <c r="K22" s="1561"/>
      <c r="L22" s="1561"/>
      <c r="M22" s="1561"/>
      <c r="N22" s="1561"/>
      <c r="O22" s="1561"/>
      <c r="P22" s="1561"/>
      <c r="Q22" s="1561"/>
      <c r="R22" s="1561"/>
      <c r="S22" s="1561"/>
      <c r="T22" s="1561"/>
      <c r="U22" s="1561"/>
      <c r="V22" s="1561"/>
      <c r="W22" s="783"/>
    </row>
    <row r="23" spans="1:23" ht="33.65" customHeight="1">
      <c r="B23" s="924"/>
      <c r="C23" s="925"/>
      <c r="D23" s="934"/>
      <c r="E23" s="1562" t="s">
        <v>1109</v>
      </c>
      <c r="F23" s="1562"/>
      <c r="G23" s="1562"/>
      <c r="H23" s="1561" t="s">
        <v>1088</v>
      </c>
      <c r="I23" s="1561"/>
      <c r="J23" s="1561"/>
      <c r="K23" s="1561"/>
      <c r="L23" s="1561"/>
      <c r="M23" s="1561"/>
      <c r="N23" s="1561"/>
      <c r="O23" s="1561"/>
      <c r="P23" s="1561"/>
      <c r="Q23" s="1561"/>
      <c r="R23" s="1561"/>
      <c r="S23" s="1561"/>
      <c r="T23" s="1561"/>
      <c r="U23" s="1561"/>
      <c r="V23" s="1561"/>
      <c r="W23" s="783"/>
    </row>
    <row r="24" spans="1:23" ht="33.65" customHeight="1">
      <c r="B24" s="832"/>
      <c r="C24" s="819"/>
      <c r="D24" s="850"/>
      <c r="E24" s="1562" t="s">
        <v>930</v>
      </c>
      <c r="F24" s="1562"/>
      <c r="G24" s="1562"/>
      <c r="H24" s="1563" t="s">
        <v>911</v>
      </c>
      <c r="I24" s="1563"/>
      <c r="J24" s="1563"/>
      <c r="K24" s="1563"/>
      <c r="L24" s="1563"/>
      <c r="M24" s="1563"/>
      <c r="N24" s="1563"/>
      <c r="O24" s="1563"/>
      <c r="P24" s="1563"/>
      <c r="Q24" s="1563"/>
      <c r="R24" s="1563"/>
      <c r="S24" s="1563"/>
      <c r="T24" s="1563"/>
      <c r="U24" s="1563"/>
      <c r="V24" s="1563"/>
      <c r="W24" s="851"/>
    </row>
    <row r="25" spans="1:23" ht="33.65" customHeight="1">
      <c r="B25" s="832"/>
      <c r="C25" s="819"/>
      <c r="D25" s="850"/>
      <c r="E25" s="1470" t="s">
        <v>931</v>
      </c>
      <c r="F25" s="1470"/>
      <c r="G25" s="1470"/>
      <c r="H25" s="1568" t="s">
        <v>911</v>
      </c>
      <c r="I25" s="1568"/>
      <c r="J25" s="1568"/>
      <c r="K25" s="1568"/>
      <c r="L25" s="1568"/>
      <c r="M25" s="1568"/>
      <c r="N25" s="1568"/>
      <c r="O25" s="1568"/>
      <c r="P25" s="1568"/>
      <c r="Q25" s="1568"/>
      <c r="R25" s="1568"/>
      <c r="S25" s="1568"/>
      <c r="T25" s="1568"/>
      <c r="U25" s="1568"/>
      <c r="V25" s="1568"/>
      <c r="W25" s="852"/>
    </row>
    <row r="26" spans="1:23" ht="33.65" customHeight="1">
      <c r="B26" s="832"/>
      <c r="C26" s="819"/>
      <c r="D26" s="850"/>
      <c r="E26" s="1487" t="s">
        <v>1087</v>
      </c>
      <c r="F26" s="1487"/>
      <c r="G26" s="1487"/>
      <c r="H26" s="1569" t="s">
        <v>932</v>
      </c>
      <c r="I26" s="1569"/>
      <c r="J26" s="1569"/>
      <c r="K26" s="1569"/>
      <c r="L26" s="1569"/>
      <c r="M26" s="1569"/>
      <c r="N26" s="1569"/>
      <c r="O26" s="1569"/>
      <c r="P26" s="1569"/>
      <c r="Q26" s="1569"/>
      <c r="R26" s="1569"/>
      <c r="S26" s="1569"/>
      <c r="T26" s="1569"/>
      <c r="U26" s="1569"/>
      <c r="V26" s="1569"/>
      <c r="W26" s="853"/>
    </row>
    <row r="27" spans="1:23" ht="29" customHeight="1" thickBot="1">
      <c r="B27" s="833"/>
      <c r="C27" s="821"/>
      <c r="D27" s="854"/>
      <c r="E27" s="1565" t="s">
        <v>770</v>
      </c>
      <c r="F27" s="1566"/>
      <c r="G27" s="1096" t="s">
        <v>1065</v>
      </c>
      <c r="H27" s="1567" t="s">
        <v>1135</v>
      </c>
      <c r="I27" s="1567"/>
      <c r="J27" s="1567"/>
      <c r="K27" s="1567"/>
      <c r="L27" s="1567"/>
      <c r="M27" s="1567"/>
      <c r="N27" s="1567"/>
      <c r="O27" s="1567"/>
      <c r="P27" s="1567"/>
      <c r="Q27" s="1567"/>
      <c r="R27" s="1567"/>
      <c r="S27" s="1567"/>
      <c r="T27" s="1567"/>
      <c r="U27" s="1567"/>
      <c r="V27" s="1567"/>
      <c r="W27" s="1099"/>
    </row>
    <row r="28" spans="1:23" ht="26.75" customHeight="1" thickBot="1">
      <c r="A28" s="855"/>
      <c r="B28" s="856"/>
      <c r="C28" s="857"/>
      <c r="D28" s="858"/>
      <c r="E28" s="859"/>
      <c r="F28" s="859"/>
      <c r="G28" s="860"/>
      <c r="H28" s="861"/>
      <c r="I28" s="861"/>
      <c r="J28" s="861"/>
      <c r="K28" s="861"/>
      <c r="L28" s="861"/>
      <c r="M28" s="861"/>
      <c r="N28" s="861"/>
      <c r="O28" s="861"/>
      <c r="P28" s="861"/>
      <c r="Q28" s="861"/>
      <c r="R28" s="861"/>
      <c r="S28" s="861"/>
      <c r="T28" s="861"/>
      <c r="U28" s="861"/>
      <c r="V28" s="861"/>
      <c r="W28" s="862"/>
    </row>
    <row r="29" spans="1:23" s="771" customFormat="1" ht="39.65" customHeight="1" thickBot="1">
      <c r="B29" s="809" t="s">
        <v>355</v>
      </c>
      <c r="C29" s="847" t="s">
        <v>797</v>
      </c>
      <c r="D29" s="847" t="s">
        <v>798</v>
      </c>
      <c r="E29" s="1552" t="s">
        <v>799</v>
      </c>
      <c r="F29" s="1552"/>
      <c r="G29" s="1553" t="s">
        <v>801</v>
      </c>
      <c r="H29" s="1553"/>
      <c r="I29" s="1553"/>
      <c r="J29" s="1553"/>
      <c r="K29" s="1553"/>
      <c r="L29" s="1553"/>
      <c r="M29" s="1553"/>
      <c r="N29" s="1553"/>
      <c r="O29" s="1553"/>
      <c r="P29" s="1553"/>
      <c r="Q29" s="1553"/>
      <c r="R29" s="1553"/>
      <c r="S29" s="1553"/>
      <c r="T29" s="1553"/>
      <c r="U29" s="1553"/>
      <c r="V29" s="1553"/>
      <c r="W29" s="811" t="s">
        <v>357</v>
      </c>
    </row>
    <row r="30" spans="1:23" ht="33.65" customHeight="1">
      <c r="B30" s="1496" t="s">
        <v>289</v>
      </c>
      <c r="C30" s="1492" t="s">
        <v>918</v>
      </c>
      <c r="D30" s="1570" t="s">
        <v>933</v>
      </c>
      <c r="E30" s="1454" t="s">
        <v>933</v>
      </c>
      <c r="F30" s="1456"/>
      <c r="G30" s="863" t="s">
        <v>808</v>
      </c>
      <c r="H30" s="1540" t="s">
        <v>922</v>
      </c>
      <c r="I30" s="1540"/>
      <c r="J30" s="1540"/>
      <c r="K30" s="1540"/>
      <c r="L30" s="1540"/>
      <c r="M30" s="1540"/>
      <c r="N30" s="1540"/>
      <c r="O30" s="1540"/>
      <c r="P30" s="1540"/>
      <c r="Q30" s="1540"/>
      <c r="R30" s="1540"/>
      <c r="S30" s="1540"/>
      <c r="T30" s="1540"/>
      <c r="U30" s="1540"/>
      <c r="V30" s="1540"/>
      <c r="W30" s="781"/>
    </row>
    <row r="31" spans="1:23" ht="33.65" customHeight="1">
      <c r="B31" s="1497"/>
      <c r="C31" s="1474"/>
      <c r="D31" s="1571"/>
      <c r="E31" s="1457"/>
      <c r="F31" s="1459"/>
      <c r="G31" s="787" t="s">
        <v>810</v>
      </c>
      <c r="H31" s="1561" t="s">
        <v>922</v>
      </c>
      <c r="I31" s="1561"/>
      <c r="J31" s="1561"/>
      <c r="K31" s="1561"/>
      <c r="L31" s="1561"/>
      <c r="M31" s="1561"/>
      <c r="N31" s="1561"/>
      <c r="O31" s="1561"/>
      <c r="P31" s="1561"/>
      <c r="Q31" s="1561"/>
      <c r="R31" s="1561"/>
      <c r="S31" s="1561"/>
      <c r="T31" s="1561"/>
      <c r="U31" s="1561"/>
      <c r="V31" s="1561"/>
      <c r="W31" s="783"/>
    </row>
    <row r="32" spans="1:23" ht="33.65" customHeight="1">
      <c r="B32" s="1497"/>
      <c r="C32" s="1474"/>
      <c r="D32" s="1571"/>
      <c r="E32" s="1457"/>
      <c r="F32" s="1459"/>
      <c r="G32" s="787" t="s">
        <v>934</v>
      </c>
      <c r="H32" s="1564" t="s">
        <v>935</v>
      </c>
      <c r="I32" s="1564"/>
      <c r="J32" s="1564"/>
      <c r="K32" s="1564"/>
      <c r="L32" s="1564"/>
      <c r="M32" s="1564"/>
      <c r="N32" s="1564"/>
      <c r="O32" s="1564"/>
      <c r="P32" s="1564"/>
      <c r="Q32" s="1564"/>
      <c r="R32" s="1564"/>
      <c r="S32" s="1564"/>
      <c r="T32" s="1564"/>
      <c r="U32" s="1564"/>
      <c r="V32" s="1564"/>
      <c r="W32" s="783"/>
    </row>
    <row r="33" spans="2:23" ht="33.65" customHeight="1">
      <c r="B33" s="1497"/>
      <c r="C33" s="1474"/>
      <c r="D33" s="1571"/>
      <c r="E33" s="1457"/>
      <c r="F33" s="1459"/>
      <c r="G33" s="787" t="s">
        <v>815</v>
      </c>
      <c r="H33" s="1561" t="s">
        <v>922</v>
      </c>
      <c r="I33" s="1561"/>
      <c r="J33" s="1561"/>
      <c r="K33" s="1561"/>
      <c r="L33" s="1561"/>
      <c r="M33" s="1561"/>
      <c r="N33" s="1561"/>
      <c r="O33" s="1561"/>
      <c r="P33" s="1561"/>
      <c r="Q33" s="1561"/>
      <c r="R33" s="1561"/>
      <c r="S33" s="1561"/>
      <c r="T33" s="1561"/>
      <c r="U33" s="1561"/>
      <c r="V33" s="1561"/>
      <c r="W33" s="783"/>
    </row>
    <row r="34" spans="2:23" ht="33.65" customHeight="1">
      <c r="B34" s="1497"/>
      <c r="C34" s="1474"/>
      <c r="D34" s="1571"/>
      <c r="E34" s="1457"/>
      <c r="F34" s="1459"/>
      <c r="G34" s="787" t="s">
        <v>789</v>
      </c>
      <c r="H34" s="1561" t="s">
        <v>922</v>
      </c>
      <c r="I34" s="1561"/>
      <c r="J34" s="1561"/>
      <c r="K34" s="1561"/>
      <c r="L34" s="1561"/>
      <c r="M34" s="1561"/>
      <c r="N34" s="1561"/>
      <c r="O34" s="1561"/>
      <c r="P34" s="1561"/>
      <c r="Q34" s="1561"/>
      <c r="R34" s="1561"/>
      <c r="S34" s="1561"/>
      <c r="T34" s="1561"/>
      <c r="U34" s="1561"/>
      <c r="V34" s="1561"/>
      <c r="W34" s="783"/>
    </row>
    <row r="35" spans="2:23" ht="33.65" customHeight="1">
      <c r="B35" s="1497"/>
      <c r="C35" s="1474"/>
      <c r="D35" s="1571"/>
      <c r="E35" s="1457"/>
      <c r="F35" s="1459"/>
      <c r="G35" s="787" t="s">
        <v>817</v>
      </c>
      <c r="H35" s="1561" t="s">
        <v>922</v>
      </c>
      <c r="I35" s="1561"/>
      <c r="J35" s="1561"/>
      <c r="K35" s="1561"/>
      <c r="L35" s="1561"/>
      <c r="M35" s="1561"/>
      <c r="N35" s="1561"/>
      <c r="O35" s="1561"/>
      <c r="P35" s="1561"/>
      <c r="Q35" s="1561"/>
      <c r="R35" s="1561"/>
      <c r="S35" s="1561"/>
      <c r="T35" s="1561"/>
      <c r="U35" s="1561"/>
      <c r="V35" s="1561"/>
      <c r="W35" s="783"/>
    </row>
    <row r="36" spans="2:23" ht="33.65" customHeight="1">
      <c r="B36" s="1497"/>
      <c r="C36" s="1474"/>
      <c r="D36" s="1571"/>
      <c r="E36" s="1457"/>
      <c r="F36" s="1459"/>
      <c r="G36" s="787" t="s">
        <v>791</v>
      </c>
      <c r="H36" s="1561" t="s">
        <v>922</v>
      </c>
      <c r="I36" s="1561"/>
      <c r="J36" s="1561"/>
      <c r="K36" s="1561"/>
      <c r="L36" s="1561"/>
      <c r="M36" s="1561"/>
      <c r="N36" s="1561"/>
      <c r="O36" s="1561"/>
      <c r="P36" s="1561"/>
      <c r="Q36" s="1561"/>
      <c r="R36" s="1561"/>
      <c r="S36" s="1561"/>
      <c r="T36" s="1561"/>
      <c r="U36" s="1561"/>
      <c r="V36" s="1561"/>
      <c r="W36" s="783"/>
    </row>
    <row r="37" spans="2:23" ht="33.65" customHeight="1">
      <c r="B37" s="1497"/>
      <c r="C37" s="1474"/>
      <c r="D37" s="1571"/>
      <c r="E37" s="1457"/>
      <c r="F37" s="1459"/>
      <c r="G37" s="787" t="s">
        <v>1089</v>
      </c>
      <c r="H37" s="1561" t="s">
        <v>922</v>
      </c>
      <c r="I37" s="1561"/>
      <c r="J37" s="1561"/>
      <c r="K37" s="1561"/>
      <c r="L37" s="1561"/>
      <c r="M37" s="1561"/>
      <c r="N37" s="1561"/>
      <c r="O37" s="1561"/>
      <c r="P37" s="1561"/>
      <c r="Q37" s="1561"/>
      <c r="R37" s="1561"/>
      <c r="S37" s="1561"/>
      <c r="T37" s="1561"/>
      <c r="U37" s="1561"/>
      <c r="V37" s="1561"/>
      <c r="W37" s="783"/>
    </row>
    <row r="38" spans="2:23" ht="33.65" customHeight="1">
      <c r="B38" s="1497"/>
      <c r="C38" s="1474"/>
      <c r="D38" s="1571"/>
      <c r="E38" s="1457"/>
      <c r="F38" s="1459"/>
      <c r="G38" s="787" t="s">
        <v>936</v>
      </c>
      <c r="H38" s="1561" t="s">
        <v>922</v>
      </c>
      <c r="I38" s="1561"/>
      <c r="J38" s="1561"/>
      <c r="K38" s="1561"/>
      <c r="L38" s="1561"/>
      <c r="M38" s="1561"/>
      <c r="N38" s="1561"/>
      <c r="O38" s="1561"/>
      <c r="P38" s="1561"/>
      <c r="Q38" s="1561"/>
      <c r="R38" s="1561"/>
      <c r="S38" s="1561"/>
      <c r="T38" s="1561"/>
      <c r="U38" s="1561"/>
      <c r="V38" s="1561"/>
      <c r="W38" s="783"/>
    </row>
    <row r="39" spans="2:23" ht="33.65" customHeight="1">
      <c r="B39" s="1497"/>
      <c r="C39" s="1474"/>
      <c r="D39" s="1571"/>
      <c r="E39" s="1457"/>
      <c r="F39" s="1459"/>
      <c r="G39" s="787" t="s">
        <v>825</v>
      </c>
      <c r="H39" s="1561" t="s">
        <v>922</v>
      </c>
      <c r="I39" s="1561"/>
      <c r="J39" s="1561"/>
      <c r="K39" s="1561"/>
      <c r="L39" s="1561"/>
      <c r="M39" s="1561"/>
      <c r="N39" s="1561"/>
      <c r="O39" s="1561"/>
      <c r="P39" s="1561"/>
      <c r="Q39" s="1561"/>
      <c r="R39" s="1561"/>
      <c r="S39" s="1561"/>
      <c r="T39" s="1561"/>
      <c r="U39" s="1561"/>
      <c r="V39" s="1561"/>
      <c r="W39" s="783"/>
    </row>
    <row r="40" spans="2:23" ht="33.65" customHeight="1">
      <c r="B40" s="1497"/>
      <c r="C40" s="1474"/>
      <c r="D40" s="1571"/>
      <c r="E40" s="1457"/>
      <c r="F40" s="1459"/>
      <c r="G40" s="787" t="s">
        <v>937</v>
      </c>
      <c r="H40" s="1561" t="s">
        <v>922</v>
      </c>
      <c r="I40" s="1561"/>
      <c r="J40" s="1561"/>
      <c r="K40" s="1561"/>
      <c r="L40" s="1561"/>
      <c r="M40" s="1561"/>
      <c r="N40" s="1561"/>
      <c r="O40" s="1561"/>
      <c r="P40" s="1561"/>
      <c r="Q40" s="1561"/>
      <c r="R40" s="1561"/>
      <c r="S40" s="1561"/>
      <c r="T40" s="1561"/>
      <c r="U40" s="1561"/>
      <c r="V40" s="1561"/>
      <c r="W40" s="783"/>
    </row>
    <row r="41" spans="2:23" ht="33.65" customHeight="1">
      <c r="B41" s="1497"/>
      <c r="C41" s="1474"/>
      <c r="D41" s="1571"/>
      <c r="E41" s="1457"/>
      <c r="F41" s="1459"/>
      <c r="G41" s="787" t="s">
        <v>827</v>
      </c>
      <c r="H41" s="1561" t="s">
        <v>922</v>
      </c>
      <c r="I41" s="1561"/>
      <c r="J41" s="1561"/>
      <c r="K41" s="1561"/>
      <c r="L41" s="1561"/>
      <c r="M41" s="1561"/>
      <c r="N41" s="1561"/>
      <c r="O41" s="1561"/>
      <c r="P41" s="1561"/>
      <c r="Q41" s="1561"/>
      <c r="R41" s="1561"/>
      <c r="S41" s="1561"/>
      <c r="T41" s="1561"/>
      <c r="U41" s="1561"/>
      <c r="V41" s="1561"/>
      <c r="W41" s="783"/>
    </row>
    <row r="42" spans="2:23" ht="33.65" customHeight="1">
      <c r="B42" s="1497"/>
      <c r="C42" s="1474"/>
      <c r="D42" s="1571"/>
      <c r="E42" s="1457"/>
      <c r="F42" s="1459"/>
      <c r="G42" s="787" t="s">
        <v>823</v>
      </c>
      <c r="H42" s="1541" t="s">
        <v>938</v>
      </c>
      <c r="I42" s="1541"/>
      <c r="J42" s="1541"/>
      <c r="K42" s="1541"/>
      <c r="L42" s="1541"/>
      <c r="M42" s="1541"/>
      <c r="N42" s="1541"/>
      <c r="O42" s="1541"/>
      <c r="P42" s="1541"/>
      <c r="Q42" s="1541"/>
      <c r="R42" s="1541"/>
      <c r="S42" s="1541"/>
      <c r="T42" s="1541"/>
      <c r="U42" s="1541"/>
      <c r="V42" s="1541"/>
      <c r="W42" s="783"/>
    </row>
    <row r="43" spans="2:23" ht="33.65" customHeight="1">
      <c r="B43" s="1497"/>
      <c r="C43" s="1474"/>
      <c r="D43" s="1571"/>
      <c r="E43" s="1457"/>
      <c r="F43" s="1459"/>
      <c r="G43" s="787" t="s">
        <v>939</v>
      </c>
      <c r="H43" s="1561" t="s">
        <v>922</v>
      </c>
      <c r="I43" s="1561"/>
      <c r="J43" s="1561"/>
      <c r="K43" s="1561"/>
      <c r="L43" s="1561"/>
      <c r="M43" s="1561"/>
      <c r="N43" s="1561"/>
      <c r="O43" s="1561"/>
      <c r="P43" s="1561"/>
      <c r="Q43" s="1561"/>
      <c r="R43" s="1561"/>
      <c r="S43" s="1561"/>
      <c r="T43" s="1561"/>
      <c r="U43" s="1561"/>
      <c r="V43" s="1561"/>
      <c r="W43" s="783"/>
    </row>
    <row r="44" spans="2:23" ht="33.65" customHeight="1">
      <c r="B44" s="1497"/>
      <c r="C44" s="1474"/>
      <c r="D44" s="1571"/>
      <c r="E44" s="1457"/>
      <c r="F44" s="1459"/>
      <c r="G44" s="787" t="s">
        <v>1090</v>
      </c>
      <c r="H44" s="1541" t="s">
        <v>940</v>
      </c>
      <c r="I44" s="1541"/>
      <c r="J44" s="1541"/>
      <c r="K44" s="1541"/>
      <c r="L44" s="1541"/>
      <c r="M44" s="1541"/>
      <c r="N44" s="1541"/>
      <c r="O44" s="1541"/>
      <c r="P44" s="1541"/>
      <c r="Q44" s="1541"/>
      <c r="R44" s="1541"/>
      <c r="S44" s="1541"/>
      <c r="T44" s="1541"/>
      <c r="U44" s="1541"/>
      <c r="V44" s="1541"/>
      <c r="W44" s="783"/>
    </row>
    <row r="45" spans="2:23" ht="33.65" customHeight="1">
      <c r="B45" s="1497"/>
      <c r="C45" s="1474"/>
      <c r="D45" s="1571"/>
      <c r="E45" s="1457"/>
      <c r="F45" s="1459"/>
      <c r="G45" s="787" t="s">
        <v>900</v>
      </c>
      <c r="H45" s="1561" t="s">
        <v>922</v>
      </c>
      <c r="I45" s="1561"/>
      <c r="J45" s="1561"/>
      <c r="K45" s="1561"/>
      <c r="L45" s="1561"/>
      <c r="M45" s="1561"/>
      <c r="N45" s="1561"/>
      <c r="O45" s="1561"/>
      <c r="P45" s="1561"/>
      <c r="Q45" s="1561"/>
      <c r="R45" s="1561"/>
      <c r="S45" s="1561"/>
      <c r="T45" s="1561"/>
      <c r="U45" s="1561"/>
      <c r="V45" s="1561"/>
      <c r="W45" s="783"/>
    </row>
    <row r="46" spans="2:23" ht="33.65" customHeight="1">
      <c r="B46" s="1497"/>
      <c r="C46" s="1474"/>
      <c r="D46" s="1571"/>
      <c r="E46" s="1457"/>
      <c r="F46" s="1459"/>
      <c r="G46" s="787" t="s">
        <v>941</v>
      </c>
      <c r="H46" s="1561" t="s">
        <v>922</v>
      </c>
      <c r="I46" s="1561"/>
      <c r="J46" s="1561"/>
      <c r="K46" s="1561"/>
      <c r="L46" s="1561"/>
      <c r="M46" s="1561"/>
      <c r="N46" s="1561"/>
      <c r="O46" s="1561"/>
      <c r="P46" s="1561"/>
      <c r="Q46" s="1561"/>
      <c r="R46" s="1561"/>
      <c r="S46" s="1561"/>
      <c r="T46" s="1561"/>
      <c r="U46" s="1561"/>
      <c r="V46" s="1561"/>
      <c r="W46" s="783"/>
    </row>
    <row r="47" spans="2:23" ht="33.65" customHeight="1">
      <c r="B47" s="1497"/>
      <c r="C47" s="1474"/>
      <c r="D47" s="1571"/>
      <c r="E47" s="1457"/>
      <c r="F47" s="1459"/>
      <c r="G47" s="787" t="s">
        <v>942</v>
      </c>
      <c r="H47" s="1561" t="s">
        <v>922</v>
      </c>
      <c r="I47" s="1561"/>
      <c r="J47" s="1561"/>
      <c r="K47" s="1561"/>
      <c r="L47" s="1561"/>
      <c r="M47" s="1561"/>
      <c r="N47" s="1561"/>
      <c r="O47" s="1561"/>
      <c r="P47" s="1561"/>
      <c r="Q47" s="1561"/>
      <c r="R47" s="1561"/>
      <c r="S47" s="1561"/>
      <c r="T47" s="1561"/>
      <c r="U47" s="1561"/>
      <c r="V47" s="1561"/>
      <c r="W47" s="786"/>
    </row>
    <row r="48" spans="2:23" ht="33.65" customHeight="1">
      <c r="B48" s="1497"/>
      <c r="C48" s="1474"/>
      <c r="D48" s="1571"/>
      <c r="E48" s="1457"/>
      <c r="F48" s="1459"/>
      <c r="G48" s="787" t="s">
        <v>943</v>
      </c>
      <c r="H48" s="1541" t="s">
        <v>944</v>
      </c>
      <c r="I48" s="1541"/>
      <c r="J48" s="1541"/>
      <c r="K48" s="1541"/>
      <c r="L48" s="1541"/>
      <c r="M48" s="1541"/>
      <c r="N48" s="1541"/>
      <c r="O48" s="1541"/>
      <c r="P48" s="1541"/>
      <c r="Q48" s="1541"/>
      <c r="R48" s="1541"/>
      <c r="S48" s="1541"/>
      <c r="T48" s="1541"/>
      <c r="U48" s="1541"/>
      <c r="V48" s="1541"/>
      <c r="W48" s="786"/>
    </row>
    <row r="49" spans="2:23" ht="33.65" customHeight="1">
      <c r="B49" s="1497"/>
      <c r="C49" s="1474"/>
      <c r="D49" s="1571"/>
      <c r="E49" s="1457"/>
      <c r="F49" s="1459"/>
      <c r="G49" s="787" t="s">
        <v>945</v>
      </c>
      <c r="H49" s="1541" t="s">
        <v>946</v>
      </c>
      <c r="I49" s="1541"/>
      <c r="J49" s="1541"/>
      <c r="K49" s="1541"/>
      <c r="L49" s="1541"/>
      <c r="M49" s="1541"/>
      <c r="N49" s="1541"/>
      <c r="O49" s="1541"/>
      <c r="P49" s="1541"/>
      <c r="Q49" s="1541"/>
      <c r="R49" s="1541"/>
      <c r="S49" s="1541"/>
      <c r="T49" s="1541"/>
      <c r="U49" s="1541"/>
      <c r="V49" s="1541"/>
      <c r="W49" s="786"/>
    </row>
    <row r="50" spans="2:23" ht="33.65" customHeight="1">
      <c r="B50" s="1497"/>
      <c r="C50" s="1474"/>
      <c r="D50" s="1571"/>
      <c r="E50" s="1457"/>
      <c r="F50" s="1459"/>
      <c r="G50" s="787" t="s">
        <v>840</v>
      </c>
      <c r="H50" s="1561" t="s">
        <v>809</v>
      </c>
      <c r="I50" s="1561"/>
      <c r="J50" s="1561"/>
      <c r="K50" s="1561"/>
      <c r="L50" s="1561"/>
      <c r="M50" s="1561"/>
      <c r="N50" s="1561"/>
      <c r="O50" s="1561"/>
      <c r="P50" s="1561"/>
      <c r="Q50" s="1561"/>
      <c r="R50" s="1561"/>
      <c r="S50" s="1561"/>
      <c r="T50" s="1561"/>
      <c r="U50" s="1561"/>
      <c r="V50" s="1561"/>
      <c r="W50" s="786"/>
    </row>
    <row r="51" spans="2:23" ht="33.65" customHeight="1">
      <c r="B51" s="1497"/>
      <c r="C51" s="1474"/>
      <c r="D51" s="1571"/>
      <c r="E51" s="1460"/>
      <c r="F51" s="1462"/>
      <c r="G51" s="787" t="s">
        <v>841</v>
      </c>
      <c r="H51" s="1561" t="s">
        <v>809</v>
      </c>
      <c r="I51" s="1561"/>
      <c r="J51" s="1561"/>
      <c r="K51" s="1561"/>
      <c r="L51" s="1561"/>
      <c r="M51" s="1561"/>
      <c r="N51" s="1561"/>
      <c r="O51" s="1561"/>
      <c r="P51" s="1561"/>
      <c r="Q51" s="1561"/>
      <c r="R51" s="1561"/>
      <c r="S51" s="1561"/>
      <c r="T51" s="1561"/>
      <c r="U51" s="1561"/>
      <c r="V51" s="1561"/>
      <c r="W51" s="786"/>
    </row>
    <row r="52" spans="2:23" ht="33.65" customHeight="1">
      <c r="B52" s="832"/>
      <c r="C52" s="819"/>
      <c r="D52" s="850"/>
      <c r="E52" s="1572" t="s">
        <v>1094</v>
      </c>
      <c r="F52" s="1573"/>
      <c r="G52" s="1574"/>
      <c r="H52" s="1561" t="s">
        <v>862</v>
      </c>
      <c r="I52" s="1561"/>
      <c r="J52" s="1561"/>
      <c r="K52" s="1561"/>
      <c r="L52" s="1561"/>
      <c r="M52" s="1561"/>
      <c r="N52" s="1561"/>
      <c r="O52" s="1561"/>
      <c r="P52" s="1561"/>
      <c r="Q52" s="1561"/>
      <c r="R52" s="1561"/>
      <c r="S52" s="1561"/>
      <c r="T52" s="1561"/>
      <c r="U52" s="1561"/>
      <c r="V52" s="1561"/>
      <c r="W52" s="813"/>
    </row>
    <row r="53" spans="2:23" ht="33.65" customHeight="1">
      <c r="B53" s="832"/>
      <c r="C53" s="819"/>
      <c r="D53" s="850"/>
      <c r="E53" s="1572" t="s">
        <v>947</v>
      </c>
      <c r="F53" s="1573"/>
      <c r="G53" s="1574"/>
      <c r="H53" s="1561" t="s">
        <v>862</v>
      </c>
      <c r="I53" s="1561"/>
      <c r="J53" s="1561"/>
      <c r="K53" s="1561"/>
      <c r="L53" s="1561"/>
      <c r="M53" s="1561"/>
      <c r="N53" s="1561"/>
      <c r="O53" s="1561"/>
      <c r="P53" s="1561"/>
      <c r="Q53" s="1561"/>
      <c r="R53" s="1561"/>
      <c r="S53" s="1561"/>
      <c r="T53" s="1561"/>
      <c r="U53" s="1561"/>
      <c r="V53" s="1561"/>
      <c r="W53" s="813"/>
    </row>
    <row r="54" spans="2:23" ht="29" customHeight="1" thickBot="1">
      <c r="B54" s="833"/>
      <c r="C54" s="821"/>
      <c r="D54" s="854"/>
      <c r="E54" s="1478" t="s">
        <v>770</v>
      </c>
      <c r="F54" s="1480"/>
      <c r="G54" s="1096" t="s">
        <v>1065</v>
      </c>
      <c r="H54" s="1567" t="s">
        <v>1135</v>
      </c>
      <c r="I54" s="1567"/>
      <c r="J54" s="1567"/>
      <c r="K54" s="1567"/>
      <c r="L54" s="1567"/>
      <c r="M54" s="1567"/>
      <c r="N54" s="1567"/>
      <c r="O54" s="1567"/>
      <c r="P54" s="1567"/>
      <c r="Q54" s="1567"/>
      <c r="R54" s="1567"/>
      <c r="S54" s="1567"/>
      <c r="T54" s="1567"/>
      <c r="U54" s="1567"/>
      <c r="V54" s="1567"/>
      <c r="W54" s="1099"/>
    </row>
    <row r="55" spans="2:23" ht="26.75" customHeight="1" thickBot="1">
      <c r="B55" s="856"/>
      <c r="C55" s="857"/>
      <c r="D55" s="858"/>
      <c r="E55" s="859"/>
      <c r="F55" s="859"/>
      <c r="G55" s="860"/>
      <c r="H55" s="861"/>
      <c r="I55" s="861"/>
      <c r="J55" s="861"/>
      <c r="K55" s="861"/>
      <c r="L55" s="861"/>
      <c r="M55" s="861"/>
      <c r="N55" s="861"/>
      <c r="O55" s="861"/>
      <c r="P55" s="861"/>
      <c r="Q55" s="861"/>
      <c r="R55" s="861"/>
      <c r="S55" s="861"/>
      <c r="T55" s="861"/>
      <c r="U55" s="861"/>
      <c r="V55" s="861"/>
      <c r="W55" s="862"/>
    </row>
    <row r="56" spans="2:23" s="771" customFormat="1" ht="39.65" customHeight="1" thickBot="1">
      <c r="B56" s="809" t="s">
        <v>355</v>
      </c>
      <c r="C56" s="847" t="s">
        <v>797</v>
      </c>
      <c r="D56" s="847" t="s">
        <v>798</v>
      </c>
      <c r="E56" s="1552" t="s">
        <v>917</v>
      </c>
      <c r="F56" s="1552"/>
      <c r="G56" s="1553" t="s">
        <v>801</v>
      </c>
      <c r="H56" s="1553"/>
      <c r="I56" s="1553"/>
      <c r="J56" s="1553"/>
      <c r="K56" s="1553"/>
      <c r="L56" s="1553"/>
      <c r="M56" s="1553"/>
      <c r="N56" s="1553"/>
      <c r="O56" s="1553"/>
      <c r="P56" s="1553"/>
      <c r="Q56" s="1553"/>
      <c r="R56" s="1553"/>
      <c r="S56" s="1553"/>
      <c r="T56" s="1553"/>
      <c r="U56" s="1553"/>
      <c r="V56" s="1553"/>
      <c r="W56" s="811" t="s">
        <v>357</v>
      </c>
    </row>
    <row r="57" spans="2:23" s="763" customFormat="1" ht="48" customHeight="1">
      <c r="B57" s="1575" t="s">
        <v>361</v>
      </c>
      <c r="C57" s="1577" t="s">
        <v>948</v>
      </c>
      <c r="D57" s="1512" t="s">
        <v>949</v>
      </c>
      <c r="E57" s="1579" t="s">
        <v>950</v>
      </c>
      <c r="F57" s="1580"/>
      <c r="G57" s="864" t="s">
        <v>815</v>
      </c>
      <c r="H57" s="1541" t="s">
        <v>809</v>
      </c>
      <c r="I57" s="1541"/>
      <c r="J57" s="1541"/>
      <c r="K57" s="1541"/>
      <c r="L57" s="1541"/>
      <c r="M57" s="1541"/>
      <c r="N57" s="1541"/>
      <c r="O57" s="1541"/>
      <c r="P57" s="1541"/>
      <c r="Q57" s="1541"/>
      <c r="R57" s="1541"/>
      <c r="S57" s="1541"/>
      <c r="T57" s="1541"/>
      <c r="U57" s="1541"/>
      <c r="V57" s="1541"/>
      <c r="W57" s="865"/>
    </row>
    <row r="58" spans="2:23" s="763" customFormat="1" ht="48" customHeight="1">
      <c r="B58" s="1576"/>
      <c r="C58" s="1578"/>
      <c r="D58" s="1515"/>
      <c r="E58" s="1581"/>
      <c r="F58" s="1582"/>
      <c r="G58" s="787" t="s">
        <v>789</v>
      </c>
      <c r="H58" s="1541" t="s">
        <v>809</v>
      </c>
      <c r="I58" s="1541"/>
      <c r="J58" s="1541"/>
      <c r="K58" s="1541"/>
      <c r="L58" s="1541"/>
      <c r="M58" s="1541"/>
      <c r="N58" s="1541"/>
      <c r="O58" s="1541"/>
      <c r="P58" s="1541"/>
      <c r="Q58" s="1541"/>
      <c r="R58" s="1541"/>
      <c r="S58" s="1541"/>
      <c r="T58" s="1541"/>
      <c r="U58" s="1541"/>
      <c r="V58" s="1541"/>
      <c r="W58" s="866"/>
    </row>
    <row r="59" spans="2:23" s="763" customFormat="1" ht="48" customHeight="1">
      <c r="B59" s="1576"/>
      <c r="C59" s="1578"/>
      <c r="D59" s="1515"/>
      <c r="E59" s="1581"/>
      <c r="F59" s="1582"/>
      <c r="G59" s="787" t="s">
        <v>817</v>
      </c>
      <c r="H59" s="1541" t="s">
        <v>809</v>
      </c>
      <c r="I59" s="1541"/>
      <c r="J59" s="1541"/>
      <c r="K59" s="1541"/>
      <c r="L59" s="1541"/>
      <c r="M59" s="1541"/>
      <c r="N59" s="1541"/>
      <c r="O59" s="1541"/>
      <c r="P59" s="1541"/>
      <c r="Q59" s="1541"/>
      <c r="R59" s="1541"/>
      <c r="S59" s="1541"/>
      <c r="T59" s="1541"/>
      <c r="U59" s="1541"/>
      <c r="V59" s="1541"/>
      <c r="W59" s="866"/>
    </row>
    <row r="60" spans="2:23" s="763" customFormat="1" ht="48" customHeight="1">
      <c r="B60" s="1576"/>
      <c r="C60" s="1578"/>
      <c r="D60" s="1515"/>
      <c r="E60" s="1581"/>
      <c r="F60" s="1582"/>
      <c r="G60" s="787" t="s">
        <v>791</v>
      </c>
      <c r="H60" s="1541" t="s">
        <v>809</v>
      </c>
      <c r="I60" s="1541"/>
      <c r="J60" s="1541"/>
      <c r="K60" s="1541"/>
      <c r="L60" s="1541"/>
      <c r="M60" s="1541"/>
      <c r="N60" s="1541"/>
      <c r="O60" s="1541"/>
      <c r="P60" s="1541"/>
      <c r="Q60" s="1541"/>
      <c r="R60" s="1541"/>
      <c r="S60" s="1541"/>
      <c r="T60" s="1541"/>
      <c r="U60" s="1541"/>
      <c r="V60" s="1541"/>
      <c r="W60" s="866"/>
    </row>
    <row r="61" spans="2:23" s="763" customFormat="1" ht="48" customHeight="1">
      <c r="B61" s="1576"/>
      <c r="C61" s="1578"/>
      <c r="D61" s="1515"/>
      <c r="E61" s="1581"/>
      <c r="F61" s="1582"/>
      <c r="G61" s="787" t="s">
        <v>951</v>
      </c>
      <c r="H61" s="1541" t="s">
        <v>809</v>
      </c>
      <c r="I61" s="1541"/>
      <c r="J61" s="1541"/>
      <c r="K61" s="1541"/>
      <c r="L61" s="1541"/>
      <c r="M61" s="1541"/>
      <c r="N61" s="1541"/>
      <c r="O61" s="1541"/>
      <c r="P61" s="1541"/>
      <c r="Q61" s="1541"/>
      <c r="R61" s="1541"/>
      <c r="S61" s="1541"/>
      <c r="T61" s="1541"/>
      <c r="U61" s="1541"/>
      <c r="V61" s="1541"/>
      <c r="W61" s="866"/>
    </row>
    <row r="62" spans="2:23" s="763" customFormat="1" ht="48" customHeight="1">
      <c r="B62" s="1576"/>
      <c r="C62" s="1578"/>
      <c r="D62" s="1515"/>
      <c r="E62" s="1581"/>
      <c r="F62" s="1582"/>
      <c r="G62" s="787" t="s">
        <v>808</v>
      </c>
      <c r="H62" s="1541" t="s">
        <v>809</v>
      </c>
      <c r="I62" s="1541"/>
      <c r="J62" s="1541"/>
      <c r="K62" s="1541"/>
      <c r="L62" s="1541"/>
      <c r="M62" s="1541"/>
      <c r="N62" s="1541"/>
      <c r="O62" s="1541"/>
      <c r="P62" s="1541"/>
      <c r="Q62" s="1541"/>
      <c r="R62" s="1541"/>
      <c r="S62" s="1541"/>
      <c r="T62" s="1541"/>
      <c r="U62" s="1541"/>
      <c r="V62" s="1541"/>
      <c r="W62" s="866"/>
    </row>
    <row r="63" spans="2:23" s="763" customFormat="1" ht="48" customHeight="1">
      <c r="B63" s="1576"/>
      <c r="C63" s="1578"/>
      <c r="D63" s="1515"/>
      <c r="E63" s="1581"/>
      <c r="F63" s="1582"/>
      <c r="G63" s="787" t="s">
        <v>810</v>
      </c>
      <c r="H63" s="1541" t="s">
        <v>809</v>
      </c>
      <c r="I63" s="1541"/>
      <c r="J63" s="1541"/>
      <c r="K63" s="1541"/>
      <c r="L63" s="1541"/>
      <c r="M63" s="1541"/>
      <c r="N63" s="1541"/>
      <c r="O63" s="1541"/>
      <c r="P63" s="1541"/>
      <c r="Q63" s="1541"/>
      <c r="R63" s="1541"/>
      <c r="S63" s="1541"/>
      <c r="T63" s="1541"/>
      <c r="U63" s="1541"/>
      <c r="V63" s="1541"/>
      <c r="W63" s="866"/>
    </row>
    <row r="64" spans="2:23" s="763" customFormat="1" ht="48" customHeight="1">
      <c r="B64" s="1576"/>
      <c r="C64" s="1578"/>
      <c r="D64" s="1515"/>
      <c r="E64" s="1581"/>
      <c r="F64" s="1582"/>
      <c r="G64" s="787" t="s">
        <v>811</v>
      </c>
      <c r="H64" s="1541" t="s">
        <v>809</v>
      </c>
      <c r="I64" s="1541"/>
      <c r="J64" s="1541"/>
      <c r="K64" s="1541"/>
      <c r="L64" s="1541"/>
      <c r="M64" s="1541"/>
      <c r="N64" s="1541"/>
      <c r="O64" s="1541"/>
      <c r="P64" s="1541"/>
      <c r="Q64" s="1541"/>
      <c r="R64" s="1541"/>
      <c r="S64" s="1541"/>
      <c r="T64" s="1541"/>
      <c r="U64" s="1541"/>
      <c r="V64" s="1541"/>
      <c r="W64" s="866"/>
    </row>
    <row r="65" spans="2:52" s="763" customFormat="1" ht="48" customHeight="1">
      <c r="B65" s="1576"/>
      <c r="C65" s="1578"/>
      <c r="D65" s="1515"/>
      <c r="E65" s="1581"/>
      <c r="F65" s="1582"/>
      <c r="G65" s="787" t="s">
        <v>952</v>
      </c>
      <c r="H65" s="1541" t="s">
        <v>953</v>
      </c>
      <c r="I65" s="1541"/>
      <c r="J65" s="1541"/>
      <c r="K65" s="1541"/>
      <c r="L65" s="1541"/>
      <c r="M65" s="1541"/>
      <c r="N65" s="1541"/>
      <c r="O65" s="1541"/>
      <c r="P65" s="1541"/>
      <c r="Q65" s="1541"/>
      <c r="R65" s="1541"/>
      <c r="S65" s="1541"/>
      <c r="T65" s="1541"/>
      <c r="U65" s="1541"/>
      <c r="V65" s="1541"/>
      <c r="W65" s="866"/>
    </row>
    <row r="66" spans="2:52" s="763" customFormat="1" ht="48" customHeight="1">
      <c r="B66" s="1576"/>
      <c r="C66" s="1578"/>
      <c r="D66" s="1515"/>
      <c r="E66" s="1581"/>
      <c r="F66" s="1582"/>
      <c r="G66" s="849" t="s">
        <v>818</v>
      </c>
      <c r="H66" s="1541" t="s">
        <v>809</v>
      </c>
      <c r="I66" s="1541"/>
      <c r="J66" s="1541"/>
      <c r="K66" s="1541"/>
      <c r="L66" s="1541"/>
      <c r="M66" s="1541"/>
      <c r="N66" s="1541"/>
      <c r="O66" s="1541"/>
      <c r="P66" s="1541"/>
      <c r="Q66" s="1541"/>
      <c r="R66" s="1541"/>
      <c r="S66" s="1541"/>
      <c r="T66" s="1541"/>
      <c r="U66" s="1541"/>
      <c r="V66" s="1541"/>
      <c r="W66" s="866"/>
    </row>
    <row r="67" spans="2:52" s="763" customFormat="1" ht="48" customHeight="1">
      <c r="B67" s="1576"/>
      <c r="C67" s="1578"/>
      <c r="D67" s="1515"/>
      <c r="E67" s="1583" t="s">
        <v>954</v>
      </c>
      <c r="F67" s="1584"/>
      <c r="G67" s="1585"/>
      <c r="H67" s="1541" t="s">
        <v>955</v>
      </c>
      <c r="I67" s="1541"/>
      <c r="J67" s="1541"/>
      <c r="K67" s="1541"/>
      <c r="L67" s="1541"/>
      <c r="M67" s="1541"/>
      <c r="N67" s="1541"/>
      <c r="O67" s="1541"/>
      <c r="P67" s="1541"/>
      <c r="Q67" s="1541"/>
      <c r="R67" s="1541"/>
      <c r="S67" s="1541"/>
      <c r="T67" s="1541"/>
      <c r="U67" s="1541"/>
      <c r="V67" s="1541"/>
      <c r="W67" s="866"/>
      <c r="AD67" s="763" t="s">
        <v>956</v>
      </c>
    </row>
    <row r="68" spans="2:52" s="763" customFormat="1" ht="48" customHeight="1">
      <c r="B68" s="932"/>
      <c r="C68" s="933"/>
      <c r="D68" s="926"/>
      <c r="E68" s="1583" t="s">
        <v>1095</v>
      </c>
      <c r="F68" s="1584"/>
      <c r="G68" s="1585"/>
      <c r="H68" s="1541" t="s">
        <v>955</v>
      </c>
      <c r="I68" s="1541"/>
      <c r="J68" s="1541"/>
      <c r="K68" s="1541"/>
      <c r="L68" s="1541"/>
      <c r="M68" s="1541"/>
      <c r="N68" s="1541"/>
      <c r="O68" s="1541"/>
      <c r="P68" s="1541"/>
      <c r="Q68" s="1541"/>
      <c r="R68" s="1541"/>
      <c r="S68" s="1541"/>
      <c r="T68" s="1541"/>
      <c r="U68" s="1541"/>
      <c r="V68" s="1541"/>
      <c r="W68" s="866"/>
      <c r="AD68" s="763" t="s">
        <v>956</v>
      </c>
    </row>
    <row r="69" spans="2:52" s="763" customFormat="1" ht="48" customHeight="1" thickBot="1">
      <c r="B69" s="867"/>
      <c r="C69" s="868"/>
      <c r="D69" s="805"/>
      <c r="E69" s="1478" t="s">
        <v>770</v>
      </c>
      <c r="F69" s="1480"/>
      <c r="G69" s="1100" t="s">
        <v>1065</v>
      </c>
      <c r="H69" s="1567" t="s">
        <v>1131</v>
      </c>
      <c r="I69" s="1567"/>
      <c r="J69" s="1567"/>
      <c r="K69" s="1567"/>
      <c r="L69" s="1567"/>
      <c r="M69" s="1567"/>
      <c r="N69" s="1567"/>
      <c r="O69" s="1567"/>
      <c r="P69" s="1567"/>
      <c r="Q69" s="1567"/>
      <c r="R69" s="1567"/>
      <c r="S69" s="1567"/>
      <c r="T69" s="1567"/>
      <c r="U69" s="1567"/>
      <c r="V69" s="1567"/>
      <c r="W69" s="1099"/>
      <c r="X69" s="798"/>
      <c r="Y69" s="798"/>
      <c r="Z69" s="798"/>
      <c r="AA69" s="798"/>
      <c r="AB69" s="798"/>
      <c r="AC69" s="798"/>
      <c r="AD69" s="798"/>
      <c r="AE69" s="798"/>
      <c r="AF69" s="798"/>
      <c r="AG69" s="798"/>
      <c r="AH69" s="798"/>
      <c r="AI69" s="798"/>
      <c r="AJ69" s="798"/>
      <c r="AK69" s="798"/>
      <c r="AL69" s="798"/>
      <c r="AM69" s="798"/>
      <c r="AN69" s="798"/>
      <c r="AO69" s="798"/>
      <c r="AP69" s="798"/>
      <c r="AQ69" s="798"/>
      <c r="AR69" s="798"/>
      <c r="AS69" s="798"/>
      <c r="AT69" s="798"/>
      <c r="AU69" s="798"/>
      <c r="AV69" s="798"/>
      <c r="AW69" s="798"/>
      <c r="AX69" s="798"/>
      <c r="AY69" s="798"/>
      <c r="AZ69" s="798"/>
    </row>
    <row r="70" spans="2:52" s="763" customFormat="1" ht="26.75" customHeight="1" thickBot="1">
      <c r="B70" s="856"/>
      <c r="C70" s="869"/>
      <c r="D70" s="858"/>
      <c r="E70" s="859"/>
      <c r="F70" s="859"/>
      <c r="G70" s="860"/>
      <c r="H70" s="861"/>
      <c r="I70" s="861"/>
      <c r="J70" s="861"/>
      <c r="K70" s="861"/>
      <c r="L70" s="861"/>
      <c r="M70" s="861"/>
      <c r="N70" s="861"/>
      <c r="O70" s="861"/>
      <c r="P70" s="861"/>
      <c r="Q70" s="861"/>
      <c r="R70" s="861"/>
      <c r="S70" s="861"/>
      <c r="T70" s="861"/>
      <c r="U70" s="861"/>
      <c r="V70" s="861"/>
      <c r="W70" s="862"/>
      <c r="X70" s="800"/>
      <c r="Y70" s="800"/>
      <c r="Z70" s="800"/>
      <c r="AA70" s="800"/>
      <c r="AB70" s="800"/>
      <c r="AC70" s="800"/>
      <c r="AD70" s="800"/>
      <c r="AE70" s="800"/>
      <c r="AF70" s="800"/>
      <c r="AG70" s="800"/>
      <c r="AH70" s="800"/>
      <c r="AI70" s="800"/>
      <c r="AJ70" s="800"/>
      <c r="AK70" s="800"/>
      <c r="AL70" s="800"/>
      <c r="AM70" s="800"/>
      <c r="AN70" s="800"/>
      <c r="AO70" s="800"/>
      <c r="AP70" s="800"/>
      <c r="AQ70" s="800"/>
      <c r="AR70" s="800"/>
      <c r="AS70" s="800"/>
      <c r="AT70" s="800"/>
      <c r="AU70" s="800"/>
      <c r="AV70" s="800"/>
      <c r="AW70" s="800"/>
      <c r="AX70" s="800"/>
      <c r="AY70" s="800"/>
      <c r="AZ70" s="800"/>
    </row>
    <row r="71" spans="2:52" s="771" customFormat="1" ht="39.65" customHeight="1" thickBot="1">
      <c r="B71" s="809" t="s">
        <v>355</v>
      </c>
      <c r="C71" s="1552" t="s">
        <v>800</v>
      </c>
      <c r="D71" s="1552"/>
      <c r="E71" s="1552"/>
      <c r="F71" s="1552"/>
      <c r="G71" s="1553" t="s">
        <v>801</v>
      </c>
      <c r="H71" s="1553"/>
      <c r="I71" s="1553"/>
      <c r="J71" s="1553"/>
      <c r="K71" s="1553"/>
      <c r="L71" s="1553"/>
      <c r="M71" s="1553"/>
      <c r="N71" s="1553"/>
      <c r="O71" s="1553"/>
      <c r="P71" s="1553"/>
      <c r="Q71" s="1553"/>
      <c r="R71" s="1553"/>
      <c r="S71" s="1553"/>
      <c r="T71" s="1553"/>
      <c r="U71" s="1553"/>
      <c r="V71" s="1553"/>
      <c r="W71" s="811" t="s">
        <v>357</v>
      </c>
    </row>
    <row r="72" spans="2:52" ht="48" customHeight="1">
      <c r="B72" s="1586" t="s">
        <v>624</v>
      </c>
      <c r="C72" s="1579" t="s">
        <v>957</v>
      </c>
      <c r="D72" s="1580"/>
      <c r="E72" s="1588"/>
      <c r="F72" s="1589"/>
      <c r="G72" s="863" t="s">
        <v>811</v>
      </c>
      <c r="H72" s="1594" t="s">
        <v>809</v>
      </c>
      <c r="I72" s="1594"/>
      <c r="J72" s="1594"/>
      <c r="K72" s="1594"/>
      <c r="L72" s="1594"/>
      <c r="M72" s="1594"/>
      <c r="N72" s="1594"/>
      <c r="O72" s="1594"/>
      <c r="P72" s="1594"/>
      <c r="Q72" s="1594"/>
      <c r="R72" s="1594"/>
      <c r="S72" s="1594"/>
      <c r="T72" s="1594"/>
      <c r="U72" s="1594"/>
      <c r="V72" s="1594"/>
      <c r="W72" s="781"/>
    </row>
    <row r="73" spans="2:52" ht="48" customHeight="1">
      <c r="B73" s="1587"/>
      <c r="C73" s="1581"/>
      <c r="D73" s="1582"/>
      <c r="E73" s="1590"/>
      <c r="F73" s="1591"/>
      <c r="G73" s="787" t="s">
        <v>519</v>
      </c>
      <c r="H73" s="1541" t="s">
        <v>809</v>
      </c>
      <c r="I73" s="1541"/>
      <c r="J73" s="1541"/>
      <c r="K73" s="1541"/>
      <c r="L73" s="1541"/>
      <c r="M73" s="1541"/>
      <c r="N73" s="1541"/>
      <c r="O73" s="1541"/>
      <c r="P73" s="1541"/>
      <c r="Q73" s="1541"/>
      <c r="R73" s="1541"/>
      <c r="S73" s="1541"/>
      <c r="T73" s="1541"/>
      <c r="U73" s="1541"/>
      <c r="V73" s="1541"/>
      <c r="W73" s="783"/>
    </row>
    <row r="74" spans="2:52" ht="48" customHeight="1">
      <c r="B74" s="1587"/>
      <c r="C74" s="1581"/>
      <c r="D74" s="1582"/>
      <c r="E74" s="1590"/>
      <c r="F74" s="1591"/>
      <c r="G74" s="787" t="s">
        <v>789</v>
      </c>
      <c r="H74" s="1595" t="s">
        <v>809</v>
      </c>
      <c r="I74" s="1595"/>
      <c r="J74" s="1595"/>
      <c r="K74" s="1595"/>
      <c r="L74" s="1595"/>
      <c r="M74" s="1595"/>
      <c r="N74" s="1595"/>
      <c r="O74" s="1595"/>
      <c r="P74" s="1595"/>
      <c r="Q74" s="1595"/>
      <c r="R74" s="1595"/>
      <c r="S74" s="1595"/>
      <c r="T74" s="1595"/>
      <c r="U74" s="1595"/>
      <c r="V74" s="1595"/>
      <c r="W74" s="783"/>
    </row>
    <row r="75" spans="2:52" ht="48" customHeight="1">
      <c r="B75" s="1587"/>
      <c r="C75" s="1581"/>
      <c r="D75" s="1582"/>
      <c r="E75" s="1590"/>
      <c r="F75" s="1591"/>
      <c r="G75" s="787" t="s">
        <v>1066</v>
      </c>
      <c r="H75" s="1541" t="s">
        <v>809</v>
      </c>
      <c r="I75" s="1541"/>
      <c r="J75" s="1541"/>
      <c r="K75" s="1541"/>
      <c r="L75" s="1541"/>
      <c r="M75" s="1541"/>
      <c r="N75" s="1541"/>
      <c r="O75" s="1541"/>
      <c r="P75" s="1541"/>
      <c r="Q75" s="1541"/>
      <c r="R75" s="1541"/>
      <c r="S75" s="1541"/>
      <c r="T75" s="1541"/>
      <c r="U75" s="1541"/>
      <c r="V75" s="1541"/>
      <c r="W75" s="783"/>
    </row>
    <row r="76" spans="2:52" ht="48" customHeight="1">
      <c r="B76" s="1587"/>
      <c r="C76" s="1581"/>
      <c r="D76" s="1582"/>
      <c r="E76" s="1590"/>
      <c r="F76" s="1591"/>
      <c r="G76" s="787" t="s">
        <v>791</v>
      </c>
      <c r="H76" s="1561" t="s">
        <v>809</v>
      </c>
      <c r="I76" s="1561"/>
      <c r="J76" s="1561"/>
      <c r="K76" s="1561"/>
      <c r="L76" s="1561"/>
      <c r="M76" s="1561"/>
      <c r="N76" s="1561"/>
      <c r="O76" s="1561"/>
      <c r="P76" s="1561"/>
      <c r="Q76" s="1561"/>
      <c r="R76" s="1561"/>
      <c r="S76" s="1561"/>
      <c r="T76" s="1561"/>
      <c r="U76" s="1561"/>
      <c r="V76" s="1561"/>
      <c r="W76" s="783"/>
    </row>
    <row r="77" spans="2:52" ht="48" customHeight="1">
      <c r="B77" s="1587"/>
      <c r="C77" s="1581"/>
      <c r="D77" s="1582"/>
      <c r="E77" s="1590"/>
      <c r="F77" s="1591"/>
      <c r="G77" s="787" t="s">
        <v>819</v>
      </c>
      <c r="H77" s="1541" t="s">
        <v>953</v>
      </c>
      <c r="I77" s="1541"/>
      <c r="J77" s="1541"/>
      <c r="K77" s="1541"/>
      <c r="L77" s="1541"/>
      <c r="M77" s="1541"/>
      <c r="N77" s="1541"/>
      <c r="O77" s="1541"/>
      <c r="P77" s="1541"/>
      <c r="Q77" s="1541"/>
      <c r="R77" s="1541"/>
      <c r="S77" s="1541"/>
      <c r="T77" s="1541"/>
      <c r="U77" s="1541"/>
      <c r="V77" s="1541"/>
      <c r="W77" s="783"/>
    </row>
    <row r="78" spans="2:52" ht="48" customHeight="1">
      <c r="B78" s="1587"/>
      <c r="C78" s="1581"/>
      <c r="D78" s="1582"/>
      <c r="E78" s="1590"/>
      <c r="F78" s="1591"/>
      <c r="G78" s="787" t="s">
        <v>910</v>
      </c>
      <c r="H78" s="1596" t="s">
        <v>955</v>
      </c>
      <c r="I78" s="1596"/>
      <c r="J78" s="1596"/>
      <c r="K78" s="1596"/>
      <c r="L78" s="1596"/>
      <c r="M78" s="1596"/>
      <c r="N78" s="1596"/>
      <c r="O78" s="1596"/>
      <c r="P78" s="1596"/>
      <c r="Q78" s="1596"/>
      <c r="R78" s="1596"/>
      <c r="S78" s="1596"/>
      <c r="T78" s="1596"/>
      <c r="U78" s="1596"/>
      <c r="V78" s="1596"/>
      <c r="W78" s="783"/>
    </row>
    <row r="79" spans="2:52" ht="48" customHeight="1">
      <c r="B79" s="1587"/>
      <c r="C79" s="1581"/>
      <c r="D79" s="1582"/>
      <c r="E79" s="1590"/>
      <c r="F79" s="1591"/>
      <c r="G79" s="787" t="s">
        <v>912</v>
      </c>
      <c r="H79" s="1541" t="s">
        <v>809</v>
      </c>
      <c r="I79" s="1541"/>
      <c r="J79" s="1541"/>
      <c r="K79" s="1541"/>
      <c r="L79" s="1541"/>
      <c r="M79" s="1541"/>
      <c r="N79" s="1541"/>
      <c r="O79" s="1541"/>
      <c r="P79" s="1541"/>
      <c r="Q79" s="1541"/>
      <c r="R79" s="1541"/>
      <c r="S79" s="1541"/>
      <c r="T79" s="1541"/>
      <c r="U79" s="1541"/>
      <c r="V79" s="1541"/>
      <c r="W79" s="783"/>
    </row>
    <row r="80" spans="2:52" ht="48" customHeight="1">
      <c r="B80" s="1587"/>
      <c r="C80" s="1581"/>
      <c r="D80" s="1582"/>
      <c r="E80" s="1592"/>
      <c r="F80" s="1593"/>
      <c r="G80" s="787" t="s">
        <v>913</v>
      </c>
      <c r="H80" s="1561" t="s">
        <v>809</v>
      </c>
      <c r="I80" s="1561"/>
      <c r="J80" s="1561"/>
      <c r="K80" s="1561"/>
      <c r="L80" s="1561"/>
      <c r="M80" s="1561"/>
      <c r="N80" s="1561"/>
      <c r="O80" s="1561"/>
      <c r="P80" s="1561"/>
      <c r="Q80" s="1561"/>
      <c r="R80" s="1561"/>
      <c r="S80" s="1561"/>
      <c r="T80" s="1561"/>
      <c r="U80" s="1561"/>
      <c r="V80" s="1561"/>
      <c r="W80" s="783"/>
    </row>
    <row r="81" spans="1:24" ht="48" customHeight="1">
      <c r="B81" s="832"/>
      <c r="C81" s="790"/>
      <c r="D81" s="792"/>
      <c r="E81" s="1598" t="s">
        <v>701</v>
      </c>
      <c r="F81" s="1599"/>
      <c r="G81" s="1600"/>
      <c r="H81" s="1597" t="s">
        <v>863</v>
      </c>
      <c r="I81" s="1597"/>
      <c r="J81" s="1597"/>
      <c r="K81" s="1597"/>
      <c r="L81" s="1597"/>
      <c r="M81" s="1597"/>
      <c r="N81" s="1597"/>
      <c r="O81" s="1597"/>
      <c r="P81" s="1597"/>
      <c r="Q81" s="1597"/>
      <c r="R81" s="1597"/>
      <c r="S81" s="1597"/>
      <c r="T81" s="1597"/>
      <c r="U81" s="1597"/>
      <c r="V81" s="1597"/>
      <c r="W81" s="870"/>
    </row>
    <row r="82" spans="1:24" ht="48" customHeight="1" thickBot="1">
      <c r="B82" s="833"/>
      <c r="C82" s="803"/>
      <c r="D82" s="805"/>
      <c r="E82" s="1478" t="s">
        <v>770</v>
      </c>
      <c r="F82" s="1480"/>
      <c r="G82" s="1100" t="s">
        <v>1065</v>
      </c>
      <c r="H82" s="1567" t="s">
        <v>1131</v>
      </c>
      <c r="I82" s="1567"/>
      <c r="J82" s="1567"/>
      <c r="K82" s="1567"/>
      <c r="L82" s="1567"/>
      <c r="M82" s="1567"/>
      <c r="N82" s="1567"/>
      <c r="O82" s="1567"/>
      <c r="P82" s="1567"/>
      <c r="Q82" s="1567"/>
      <c r="R82" s="1567"/>
      <c r="S82" s="1567"/>
      <c r="T82" s="1567"/>
      <c r="U82" s="1567"/>
      <c r="V82" s="1567"/>
      <c r="W82" s="1099"/>
    </row>
    <row r="83" spans="1:24">
      <c r="B83" s="737"/>
      <c r="C83" s="737"/>
      <c r="D83" s="737"/>
      <c r="E83" s="737"/>
      <c r="F83" s="737"/>
      <c r="G83" s="737"/>
      <c r="H83" s="737"/>
      <c r="I83" s="737"/>
      <c r="J83" s="737"/>
      <c r="K83" s="737"/>
      <c r="L83" s="737"/>
      <c r="M83" s="737"/>
      <c r="N83" s="737"/>
      <c r="O83" s="737"/>
      <c r="P83" s="737"/>
      <c r="Q83" s="737"/>
      <c r="R83" s="737"/>
      <c r="S83" s="737"/>
      <c r="T83" s="737"/>
      <c r="U83" s="737"/>
      <c r="V83" s="737"/>
      <c r="W83" s="916"/>
    </row>
    <row r="84" spans="1:24" ht="204.75" customHeight="1">
      <c r="A84" s="93" t="s">
        <v>1046</v>
      </c>
      <c r="B84" s="1528" t="s">
        <v>1068</v>
      </c>
      <c r="C84" s="1528"/>
      <c r="D84" s="1528"/>
      <c r="E84" s="1528"/>
      <c r="F84" s="1528"/>
      <c r="G84" s="1528"/>
      <c r="H84" s="1528"/>
      <c r="I84" s="1528"/>
      <c r="J84" s="1528"/>
      <c r="K84" s="1528"/>
      <c r="L84" s="1528"/>
      <c r="M84" s="1528"/>
      <c r="N84" s="1528"/>
      <c r="O84" s="1528"/>
      <c r="P84" s="1528"/>
      <c r="Q84" s="1528"/>
      <c r="R84" s="1528"/>
      <c r="S84" s="1528"/>
      <c r="T84" s="1528"/>
      <c r="U84" s="1528"/>
      <c r="V84" s="1528"/>
      <c r="W84" s="1528"/>
      <c r="X84" s="1528"/>
    </row>
    <row r="85" spans="1:24">
      <c r="A85" s="93"/>
      <c r="B85" s="1528"/>
      <c r="C85" s="1528"/>
      <c r="D85" s="1528"/>
      <c r="E85" s="1528"/>
      <c r="F85" s="1528"/>
      <c r="G85" s="1528"/>
      <c r="H85" s="1528"/>
      <c r="I85" s="1528"/>
      <c r="J85" s="1528"/>
      <c r="K85" s="1528"/>
      <c r="L85" s="1528"/>
      <c r="M85" s="1528"/>
      <c r="N85" s="1528"/>
      <c r="O85" s="1528"/>
      <c r="P85" s="1528"/>
      <c r="Q85" s="1528"/>
      <c r="R85" s="1528"/>
      <c r="S85" s="1528"/>
      <c r="T85" s="1528"/>
      <c r="U85" s="1528"/>
      <c r="V85" s="1528"/>
      <c r="W85" s="1528"/>
      <c r="X85" s="1528"/>
    </row>
    <row r="86" spans="1:24" ht="23.75" customHeight="1">
      <c r="A86" s="93" t="s">
        <v>1047</v>
      </c>
      <c r="B86" s="921" t="s">
        <v>1069</v>
      </c>
      <c r="C86" s="921"/>
      <c r="D86" s="921"/>
      <c r="E86" s="921"/>
      <c r="F86" s="921"/>
      <c r="G86" s="921"/>
      <c r="H86" s="911"/>
      <c r="I86" s="911"/>
      <c r="J86" s="911"/>
      <c r="K86" s="911"/>
      <c r="L86" s="911"/>
      <c r="M86" s="911"/>
      <c r="N86" s="911"/>
      <c r="O86" s="911"/>
      <c r="P86" s="911"/>
      <c r="Q86" s="911"/>
      <c r="R86" s="911"/>
      <c r="S86" s="911"/>
      <c r="T86" s="911"/>
      <c r="U86" s="911"/>
      <c r="V86" s="911"/>
      <c r="W86" s="911"/>
      <c r="X86" s="911"/>
    </row>
    <row r="87" spans="1:24" ht="23.75" customHeight="1">
      <c r="A87" s="93" t="s">
        <v>1048</v>
      </c>
      <c r="B87" s="1519" t="s">
        <v>1070</v>
      </c>
      <c r="C87" s="1519"/>
      <c r="D87" s="1519"/>
      <c r="E87" s="1519"/>
      <c r="F87" s="1519"/>
      <c r="G87" s="1519"/>
      <c r="H87" s="1519"/>
      <c r="I87" s="1519"/>
      <c r="J87" s="1519"/>
      <c r="K87" s="1519"/>
      <c r="L87" s="1519"/>
      <c r="M87" s="1519"/>
      <c r="N87" s="1519"/>
      <c r="O87" s="1519"/>
      <c r="P87" s="1519"/>
      <c r="Q87" s="1519"/>
      <c r="R87" s="1519"/>
      <c r="S87" s="1519"/>
      <c r="T87" s="1519"/>
      <c r="U87" s="1519"/>
      <c r="V87" s="1519"/>
      <c r="W87" s="1519"/>
      <c r="X87" s="1519"/>
    </row>
    <row r="88" spans="1:24" ht="22.25" customHeight="1">
      <c r="A88" s="93" t="s">
        <v>1049</v>
      </c>
      <c r="B88" s="1427" t="s">
        <v>1071</v>
      </c>
      <c r="C88" s="1427"/>
      <c r="D88" s="1427"/>
      <c r="E88" s="1427"/>
      <c r="F88" s="1427"/>
      <c r="G88" s="1427"/>
      <c r="H88" s="1427"/>
      <c r="I88" s="1427"/>
      <c r="J88" s="1427"/>
      <c r="K88" s="1427"/>
      <c r="L88" s="1427"/>
      <c r="M88" s="1427"/>
      <c r="N88" s="1427"/>
      <c r="O88" s="1427"/>
      <c r="P88" s="1427"/>
      <c r="Q88" s="1427"/>
      <c r="R88" s="1427"/>
      <c r="S88" s="1427"/>
      <c r="T88" s="1427"/>
      <c r="U88" s="1427"/>
      <c r="V88" s="1427"/>
      <c r="W88" s="1427"/>
      <c r="X88" s="1427"/>
    </row>
    <row r="89" spans="1:24" ht="23" customHeight="1">
      <c r="A89" s="93" t="s">
        <v>1050</v>
      </c>
      <c r="B89" s="1427" t="s">
        <v>1072</v>
      </c>
      <c r="C89" s="1427"/>
      <c r="D89" s="1427"/>
      <c r="E89" s="1427"/>
      <c r="F89" s="1427"/>
      <c r="G89" s="1427"/>
      <c r="H89" s="1427"/>
      <c r="I89" s="1427"/>
      <c r="J89" s="1427"/>
      <c r="K89" s="1427"/>
      <c r="L89" s="1427"/>
      <c r="M89" s="1427"/>
      <c r="N89" s="1427"/>
      <c r="O89" s="1427"/>
      <c r="P89" s="1427"/>
      <c r="Q89" s="1427"/>
      <c r="R89" s="1427"/>
      <c r="S89" s="1427"/>
      <c r="T89" s="1427"/>
      <c r="U89" s="1427"/>
      <c r="V89" s="1427"/>
      <c r="W89" s="1427"/>
      <c r="X89" s="1427"/>
    </row>
    <row r="90" spans="1:24" ht="60.75" customHeight="1">
      <c r="A90" s="93" t="s">
        <v>1051</v>
      </c>
      <c r="B90" s="1425" t="s">
        <v>1073</v>
      </c>
      <c r="C90" s="1425"/>
      <c r="D90" s="1425"/>
      <c r="E90" s="1425"/>
      <c r="F90" s="1425"/>
      <c r="G90" s="1425"/>
      <c r="H90" s="1425"/>
      <c r="I90" s="1425"/>
      <c r="J90" s="1425"/>
      <c r="K90" s="1425"/>
      <c r="L90" s="1425"/>
      <c r="M90" s="1425"/>
      <c r="N90" s="1425"/>
      <c r="O90" s="1425"/>
      <c r="P90" s="1425"/>
      <c r="Q90" s="1425"/>
      <c r="R90" s="1425"/>
      <c r="S90" s="1425"/>
      <c r="T90" s="1425"/>
      <c r="U90" s="1425"/>
      <c r="V90" s="1425"/>
      <c r="W90" s="1425"/>
      <c r="X90" s="1425"/>
    </row>
    <row r="91" spans="1:24" ht="21" customHeight="1">
      <c r="A91" s="93" t="s">
        <v>1052</v>
      </c>
      <c r="B91" s="1425" t="s">
        <v>1074</v>
      </c>
      <c r="C91" s="1425"/>
      <c r="D91" s="1425"/>
      <c r="E91" s="1425"/>
      <c r="F91" s="1425"/>
      <c r="G91" s="1425"/>
      <c r="H91" s="1425"/>
      <c r="I91" s="1425"/>
      <c r="J91" s="1425"/>
      <c r="K91" s="1425"/>
      <c r="L91" s="1425"/>
      <c r="M91" s="1425"/>
      <c r="N91" s="1425"/>
      <c r="O91" s="1425"/>
      <c r="P91" s="1425"/>
      <c r="Q91" s="1425"/>
      <c r="R91" s="1425"/>
      <c r="S91" s="1425"/>
      <c r="T91" s="1425"/>
      <c r="U91" s="1425"/>
      <c r="V91" s="1425"/>
      <c r="W91" s="1425"/>
      <c r="X91" s="1425"/>
    </row>
    <row r="92" spans="1:24" ht="21" customHeight="1">
      <c r="A92" s="93" t="s">
        <v>1053</v>
      </c>
      <c r="B92" s="1426" t="s">
        <v>1075</v>
      </c>
      <c r="C92" s="1426"/>
      <c r="D92" s="1426"/>
      <c r="E92" s="1426"/>
      <c r="F92" s="1426"/>
      <c r="G92" s="1426"/>
      <c r="H92" s="1426"/>
      <c r="I92" s="1426"/>
      <c r="J92" s="1426"/>
      <c r="K92" s="1426"/>
      <c r="L92" s="1426"/>
      <c r="M92" s="1426"/>
      <c r="N92" s="1426"/>
      <c r="O92" s="1426"/>
      <c r="P92" s="1426"/>
      <c r="Q92" s="1426"/>
      <c r="R92" s="1426"/>
      <c r="S92" s="1426"/>
      <c r="T92" s="1426"/>
      <c r="U92" s="1426"/>
      <c r="V92" s="1426"/>
      <c r="W92" s="1426"/>
      <c r="X92" s="1426"/>
    </row>
    <row r="93" spans="1:24" ht="29.75" customHeight="1">
      <c r="A93" s="93" t="s">
        <v>1054</v>
      </c>
      <c r="B93" s="1425" t="s">
        <v>1076</v>
      </c>
      <c r="C93" s="1425"/>
      <c r="D93" s="1425"/>
      <c r="E93" s="1425"/>
      <c r="F93" s="1425"/>
      <c r="G93" s="1425"/>
      <c r="H93" s="1425"/>
      <c r="I93" s="1425"/>
      <c r="J93" s="1425"/>
      <c r="K93" s="1425"/>
      <c r="L93" s="1425"/>
      <c r="M93" s="1425"/>
      <c r="N93" s="1425"/>
      <c r="O93" s="1425"/>
      <c r="P93" s="1425"/>
      <c r="Q93" s="1425"/>
      <c r="R93" s="1425"/>
      <c r="S93" s="1425"/>
      <c r="T93" s="1425"/>
      <c r="U93" s="1425"/>
      <c r="V93" s="1425"/>
      <c r="W93" s="1425"/>
      <c r="X93" s="1425"/>
    </row>
    <row r="94" spans="1:24" ht="24.65" customHeight="1">
      <c r="A94" s="93" t="s">
        <v>1055</v>
      </c>
      <c r="B94" s="1425" t="s">
        <v>1077</v>
      </c>
      <c r="C94" s="1425"/>
      <c r="D94" s="1425"/>
      <c r="E94" s="1425"/>
      <c r="F94" s="1425"/>
      <c r="G94" s="1425"/>
      <c r="H94" s="1425"/>
      <c r="I94" s="1425"/>
      <c r="J94" s="1425"/>
      <c r="K94" s="1425"/>
      <c r="L94" s="1425"/>
      <c r="M94" s="1425"/>
      <c r="N94" s="1425"/>
      <c r="O94" s="1425"/>
      <c r="P94" s="1425"/>
      <c r="Q94" s="1425"/>
      <c r="R94" s="1425"/>
      <c r="S94" s="1425"/>
      <c r="T94" s="1425"/>
      <c r="U94" s="1425"/>
      <c r="V94" s="1425"/>
      <c r="W94" s="1425"/>
      <c r="X94" s="1425"/>
    </row>
    <row r="95" spans="1:24" ht="23.75" customHeight="1">
      <c r="A95" s="93" t="s">
        <v>1056</v>
      </c>
      <c r="B95" s="920" t="s">
        <v>1078</v>
      </c>
      <c r="C95" s="920"/>
      <c r="D95" s="920"/>
      <c r="E95" s="920"/>
      <c r="F95" s="920"/>
      <c r="G95" s="920"/>
      <c r="H95" s="901"/>
      <c r="I95" s="901"/>
      <c r="J95" s="901"/>
      <c r="K95" s="901"/>
      <c r="L95" s="901"/>
      <c r="M95" s="901"/>
      <c r="N95" s="901"/>
      <c r="O95" s="901"/>
      <c r="P95" s="901"/>
      <c r="Q95" s="901"/>
      <c r="R95" s="901"/>
      <c r="S95" s="901"/>
      <c r="T95" s="901"/>
      <c r="U95" s="901"/>
      <c r="V95" s="901"/>
      <c r="W95" s="901"/>
      <c r="X95" s="901"/>
    </row>
    <row r="96" spans="1:24" ht="47.25" customHeight="1">
      <c r="A96" s="93" t="s">
        <v>1057</v>
      </c>
      <c r="B96" s="1425" t="s">
        <v>1079</v>
      </c>
      <c r="C96" s="1425"/>
      <c r="D96" s="1425"/>
      <c r="E96" s="1425"/>
      <c r="F96" s="1425"/>
      <c r="G96" s="1425"/>
      <c r="H96" s="1425"/>
      <c r="I96" s="1425"/>
      <c r="J96" s="1425"/>
      <c r="K96" s="1425"/>
      <c r="L96" s="1425"/>
      <c r="M96" s="1425"/>
      <c r="N96" s="1425"/>
      <c r="O96" s="1425"/>
      <c r="P96" s="1425"/>
      <c r="Q96" s="1425"/>
      <c r="R96" s="1425"/>
      <c r="S96" s="1425"/>
      <c r="T96" s="1425"/>
      <c r="U96" s="1425"/>
      <c r="V96" s="1425"/>
      <c r="W96" s="1425"/>
      <c r="X96" s="1425"/>
    </row>
    <row r="97" spans="1:24" ht="35.25" customHeight="1">
      <c r="A97" s="93" t="s">
        <v>1058</v>
      </c>
      <c r="B97" s="1425" t="s">
        <v>1080</v>
      </c>
      <c r="C97" s="1425"/>
      <c r="D97" s="1425"/>
      <c r="E97" s="1425"/>
      <c r="F97" s="1425"/>
      <c r="G97" s="1425"/>
      <c r="H97" s="1425"/>
      <c r="I97" s="1425"/>
      <c r="J97" s="1425"/>
      <c r="K97" s="1425"/>
      <c r="L97" s="1425"/>
      <c r="M97" s="1425"/>
      <c r="N97" s="1425"/>
      <c r="O97" s="1425"/>
      <c r="P97" s="1425"/>
      <c r="Q97" s="1425"/>
      <c r="R97" s="1425"/>
      <c r="S97" s="1425"/>
      <c r="T97" s="1425"/>
      <c r="U97" s="1425"/>
      <c r="V97" s="1425"/>
      <c r="W97" s="1425"/>
      <c r="X97" s="1425"/>
    </row>
    <row r="98" spans="1:24" ht="23.75" customHeight="1">
      <c r="A98" s="93" t="s">
        <v>1059</v>
      </c>
      <c r="B98" s="1425" t="s">
        <v>1081</v>
      </c>
      <c r="C98" s="1425"/>
      <c r="D98" s="1425"/>
      <c r="E98" s="1425"/>
      <c r="F98" s="1425"/>
      <c r="G98" s="1425"/>
      <c r="H98" s="1425"/>
      <c r="I98" s="1425"/>
      <c r="J98" s="1425"/>
      <c r="K98" s="1425"/>
      <c r="L98" s="1425"/>
      <c r="M98" s="1425"/>
      <c r="N98" s="1425"/>
      <c r="O98" s="1425"/>
      <c r="P98" s="1425"/>
      <c r="Q98" s="1425"/>
      <c r="R98" s="1425"/>
      <c r="S98" s="1425"/>
      <c r="T98" s="1425"/>
      <c r="U98" s="1425"/>
      <c r="V98" s="1425"/>
      <c r="W98" s="1425"/>
      <c r="X98" s="1425"/>
    </row>
    <row r="99" spans="1:24" ht="39.75" customHeight="1">
      <c r="A99" s="93" t="s">
        <v>1060</v>
      </c>
      <c r="B99" s="1425" t="s">
        <v>1082</v>
      </c>
      <c r="C99" s="1425"/>
      <c r="D99" s="1425"/>
      <c r="E99" s="1425"/>
      <c r="F99" s="1425"/>
      <c r="G99" s="1425"/>
      <c r="H99" s="1425"/>
      <c r="I99" s="1425"/>
      <c r="J99" s="1425"/>
      <c r="K99" s="1425"/>
      <c r="L99" s="1425"/>
      <c r="M99" s="1425"/>
      <c r="N99" s="1425"/>
      <c r="O99" s="1425"/>
      <c r="P99" s="1425"/>
      <c r="Q99" s="1425"/>
      <c r="R99" s="1425"/>
      <c r="S99" s="1425"/>
      <c r="T99" s="1425"/>
      <c r="U99" s="1425"/>
      <c r="V99" s="1425"/>
      <c r="W99" s="1425"/>
      <c r="X99" s="1425"/>
    </row>
    <row r="100" spans="1:24" ht="19.5" customHeight="1">
      <c r="A100" s="93" t="s">
        <v>1061</v>
      </c>
      <c r="B100" s="938" t="s">
        <v>1083</v>
      </c>
      <c r="C100" s="920"/>
      <c r="D100" s="920"/>
      <c r="E100" s="920"/>
      <c r="F100" s="920"/>
      <c r="G100" s="920"/>
      <c r="H100" s="901"/>
      <c r="I100" s="901"/>
      <c r="J100" s="901"/>
      <c r="K100" s="901"/>
      <c r="L100" s="901"/>
      <c r="M100" s="901"/>
      <c r="N100" s="901"/>
      <c r="O100" s="901"/>
      <c r="P100" s="901"/>
      <c r="Q100" s="901"/>
      <c r="R100" s="901"/>
      <c r="S100" s="901"/>
      <c r="T100" s="901"/>
      <c r="U100" s="901"/>
      <c r="V100" s="901"/>
      <c r="W100" s="901"/>
      <c r="X100" s="901"/>
    </row>
    <row r="101" spans="1:24" ht="33" customHeight="1">
      <c r="A101" s="1098" t="s">
        <v>1045</v>
      </c>
      <c r="B101" s="1427" t="s">
        <v>1136</v>
      </c>
      <c r="C101" s="1427"/>
      <c r="D101" s="1427"/>
      <c r="E101" s="1427"/>
      <c r="F101" s="1427"/>
      <c r="G101" s="1427"/>
      <c r="H101" s="1427"/>
      <c r="I101" s="1427"/>
      <c r="J101" s="1427"/>
      <c r="K101" s="1427"/>
      <c r="L101" s="1427"/>
      <c r="M101" s="1427"/>
      <c r="N101" s="1427"/>
      <c r="O101" s="1427"/>
      <c r="P101" s="1427"/>
      <c r="Q101" s="1427"/>
      <c r="R101" s="1427"/>
      <c r="S101" s="1427"/>
      <c r="T101" s="1427"/>
      <c r="U101" s="1427"/>
      <c r="V101" s="1427"/>
      <c r="W101" s="1427"/>
      <c r="X101" s="1427"/>
    </row>
    <row r="102" spans="1:24">
      <c r="A102" t="s">
        <v>1062</v>
      </c>
      <c r="B102" s="737"/>
      <c r="C102" s="737"/>
      <c r="D102" s="737"/>
      <c r="E102" s="737"/>
      <c r="F102" s="737"/>
      <c r="G102" s="737"/>
      <c r="H102" s="737"/>
      <c r="I102" s="737"/>
      <c r="J102" s="737"/>
      <c r="K102" s="737"/>
      <c r="L102" s="737"/>
      <c r="M102" s="737"/>
      <c r="N102" s="737"/>
      <c r="O102" s="737"/>
      <c r="P102" s="737"/>
      <c r="Q102" s="737"/>
      <c r="R102" s="737"/>
      <c r="S102" s="737"/>
      <c r="T102" s="737"/>
      <c r="U102" s="737"/>
      <c r="V102" s="737"/>
      <c r="W102" s="916"/>
    </row>
    <row r="103" spans="1:24">
      <c r="A103" t="s">
        <v>1063</v>
      </c>
      <c r="B103" s="737"/>
      <c r="C103" s="737"/>
      <c r="D103" s="737"/>
      <c r="E103" s="737"/>
      <c r="F103" s="737"/>
      <c r="G103" s="737"/>
      <c r="H103" s="737"/>
      <c r="I103" s="737"/>
      <c r="J103" s="737"/>
      <c r="K103" s="737"/>
      <c r="L103" s="737"/>
      <c r="M103" s="737"/>
      <c r="N103" s="737"/>
      <c r="O103" s="737"/>
      <c r="P103" s="737"/>
      <c r="Q103" s="737"/>
      <c r="R103" s="737"/>
      <c r="S103" s="737"/>
      <c r="T103" s="737"/>
      <c r="U103" s="737"/>
      <c r="V103" s="737"/>
      <c r="W103" s="916"/>
    </row>
    <row r="104" spans="1:24">
      <c r="A104" t="s">
        <v>1064</v>
      </c>
      <c r="B104" s="737"/>
      <c r="C104" s="737"/>
      <c r="D104" s="737"/>
      <c r="E104" s="737"/>
      <c r="F104" s="737"/>
      <c r="G104" s="737"/>
      <c r="H104" s="737"/>
      <c r="I104" s="737"/>
      <c r="J104" s="737"/>
      <c r="K104" s="737"/>
      <c r="L104" s="737"/>
      <c r="M104" s="737"/>
      <c r="N104" s="737"/>
      <c r="O104" s="737"/>
      <c r="P104" s="737"/>
      <c r="Q104" s="737"/>
      <c r="R104" s="737"/>
      <c r="S104" s="737"/>
      <c r="T104" s="737"/>
      <c r="U104" s="737"/>
      <c r="V104" s="737"/>
      <c r="W104" s="916"/>
    </row>
    <row r="105" spans="1:24">
      <c r="B105" s="737"/>
      <c r="C105" s="737"/>
      <c r="D105" s="737"/>
      <c r="E105" s="737"/>
      <c r="F105" s="737"/>
      <c r="G105" s="737"/>
      <c r="H105" s="737"/>
      <c r="I105" s="737"/>
      <c r="J105" s="737"/>
      <c r="K105" s="737"/>
      <c r="L105" s="737"/>
      <c r="M105" s="737"/>
      <c r="N105" s="737"/>
      <c r="O105" s="737"/>
      <c r="P105" s="737"/>
      <c r="Q105" s="737"/>
      <c r="R105" s="737"/>
      <c r="S105" s="737"/>
      <c r="T105" s="737"/>
      <c r="U105" s="737"/>
      <c r="V105" s="737"/>
      <c r="W105" s="916"/>
    </row>
    <row r="106" spans="1:24">
      <c r="B106" s="737"/>
      <c r="C106" s="737"/>
      <c r="D106" s="737"/>
      <c r="E106" s="737"/>
      <c r="F106" s="737"/>
      <c r="G106" s="737"/>
      <c r="H106" s="737"/>
      <c r="I106" s="737"/>
      <c r="J106" s="737"/>
      <c r="K106" s="737"/>
      <c r="L106" s="737"/>
      <c r="M106" s="737"/>
      <c r="N106" s="737"/>
      <c r="O106" s="737"/>
      <c r="P106" s="737"/>
      <c r="Q106" s="737"/>
      <c r="R106" s="737"/>
      <c r="S106" s="737"/>
      <c r="T106" s="737"/>
      <c r="U106" s="737"/>
      <c r="V106" s="737"/>
      <c r="W106" s="916"/>
    </row>
    <row r="107" spans="1:24">
      <c r="B107" s="737"/>
      <c r="C107" s="737"/>
      <c r="D107" s="737"/>
      <c r="E107" s="737"/>
      <c r="F107" s="737"/>
      <c r="G107" s="737"/>
      <c r="H107" s="737"/>
      <c r="I107" s="737"/>
      <c r="J107" s="737"/>
      <c r="K107" s="737"/>
      <c r="L107" s="737"/>
      <c r="M107" s="737"/>
      <c r="N107" s="737"/>
      <c r="O107" s="737"/>
      <c r="P107" s="737"/>
      <c r="Q107" s="737"/>
      <c r="R107" s="737"/>
      <c r="S107" s="737"/>
      <c r="T107" s="737"/>
      <c r="U107" s="737"/>
      <c r="V107" s="737"/>
      <c r="W107" s="916"/>
    </row>
    <row r="108" spans="1:24">
      <c r="B108" s="737"/>
      <c r="C108" s="737"/>
      <c r="D108" s="737"/>
      <c r="E108" s="737"/>
      <c r="F108" s="737"/>
      <c r="G108" s="737"/>
      <c r="H108" s="737"/>
      <c r="I108" s="737"/>
      <c r="J108" s="737"/>
      <c r="K108" s="737"/>
      <c r="L108" s="737"/>
      <c r="M108" s="737"/>
      <c r="N108" s="737"/>
      <c r="O108" s="737"/>
      <c r="P108" s="737"/>
      <c r="Q108" s="737"/>
      <c r="R108" s="737"/>
      <c r="S108" s="737"/>
      <c r="T108" s="737"/>
      <c r="U108" s="737"/>
      <c r="V108" s="737"/>
      <c r="W108" s="916"/>
    </row>
  </sheetData>
  <mergeCells count="126">
    <mergeCell ref="B96:X96"/>
    <mergeCell ref="B97:X97"/>
    <mergeCell ref="B98:X98"/>
    <mergeCell ref="B99:X99"/>
    <mergeCell ref="B84:X85"/>
    <mergeCell ref="B87:X87"/>
    <mergeCell ref="B88:X88"/>
    <mergeCell ref="B89:X89"/>
    <mergeCell ref="B90:X90"/>
    <mergeCell ref="B91:X91"/>
    <mergeCell ref="B92:X92"/>
    <mergeCell ref="B93:X93"/>
    <mergeCell ref="B94:X94"/>
    <mergeCell ref="E82:F82"/>
    <mergeCell ref="H82:V82"/>
    <mergeCell ref="H76:V76"/>
    <mergeCell ref="H77:V77"/>
    <mergeCell ref="H78:V78"/>
    <mergeCell ref="H79:V79"/>
    <mergeCell ref="H80:V80"/>
    <mergeCell ref="H81:V81"/>
    <mergeCell ref="E81:G81"/>
    <mergeCell ref="C71:D71"/>
    <mergeCell ref="E71:F71"/>
    <mergeCell ref="G71:V71"/>
    <mergeCell ref="B72:B80"/>
    <mergeCell ref="C72:D80"/>
    <mergeCell ref="E72:F80"/>
    <mergeCell ref="H72:V72"/>
    <mergeCell ref="H73:V73"/>
    <mergeCell ref="H74:V74"/>
    <mergeCell ref="H75:V75"/>
    <mergeCell ref="E69:F69"/>
    <mergeCell ref="H69:V69"/>
    <mergeCell ref="E67:G67"/>
    <mergeCell ref="H67:V67"/>
    <mergeCell ref="E68:G68"/>
    <mergeCell ref="H68:V68"/>
    <mergeCell ref="H61:V61"/>
    <mergeCell ref="H62:V62"/>
    <mergeCell ref="H63:V63"/>
    <mergeCell ref="H64:V64"/>
    <mergeCell ref="H65:V65"/>
    <mergeCell ref="H66:V66"/>
    <mergeCell ref="E56:F56"/>
    <mergeCell ref="G56:V56"/>
    <mergeCell ref="B57:B67"/>
    <mergeCell ref="C57:C67"/>
    <mergeCell ref="D57:D67"/>
    <mergeCell ref="E57:F66"/>
    <mergeCell ref="H57:V57"/>
    <mergeCell ref="H58:V58"/>
    <mergeCell ref="H59:V59"/>
    <mergeCell ref="H60:V60"/>
    <mergeCell ref="H42:V42"/>
    <mergeCell ref="H43:V43"/>
    <mergeCell ref="H44:V44"/>
    <mergeCell ref="H45:V45"/>
    <mergeCell ref="E54:F54"/>
    <mergeCell ref="H54:V54"/>
    <mergeCell ref="E53:G53"/>
    <mergeCell ref="H53:V53"/>
    <mergeCell ref="E52:G52"/>
    <mergeCell ref="H52:V52"/>
    <mergeCell ref="H34:V34"/>
    <mergeCell ref="H35:V35"/>
    <mergeCell ref="H36:V36"/>
    <mergeCell ref="H37:V37"/>
    <mergeCell ref="H38:V38"/>
    <mergeCell ref="H39:V39"/>
    <mergeCell ref="E29:F29"/>
    <mergeCell ref="G29:V29"/>
    <mergeCell ref="B30:B51"/>
    <mergeCell ref="C30:C51"/>
    <mergeCell ref="D30:D51"/>
    <mergeCell ref="E30:F51"/>
    <mergeCell ref="H30:V30"/>
    <mergeCell ref="H31:V31"/>
    <mergeCell ref="H32:V32"/>
    <mergeCell ref="H33:V33"/>
    <mergeCell ref="H46:V46"/>
    <mergeCell ref="H47:V47"/>
    <mergeCell ref="H48:V48"/>
    <mergeCell ref="H49:V49"/>
    <mergeCell ref="H50:V50"/>
    <mergeCell ref="H51:V51"/>
    <mergeCell ref="H40:V40"/>
    <mergeCell ref="H41:V41"/>
    <mergeCell ref="H13:V13"/>
    <mergeCell ref="H14:V14"/>
    <mergeCell ref="H15:V15"/>
    <mergeCell ref="H16:V16"/>
    <mergeCell ref="H17:V17"/>
    <mergeCell ref="H18:V18"/>
    <mergeCell ref="E27:F27"/>
    <mergeCell ref="H27:V27"/>
    <mergeCell ref="E25:G25"/>
    <mergeCell ref="H25:V25"/>
    <mergeCell ref="E26:G26"/>
    <mergeCell ref="H26:V26"/>
    <mergeCell ref="H23:V23"/>
    <mergeCell ref="E23:G23"/>
    <mergeCell ref="B101:X101"/>
    <mergeCell ref="B1:E1"/>
    <mergeCell ref="B2:W2"/>
    <mergeCell ref="B4:C4"/>
    <mergeCell ref="D4:E4"/>
    <mergeCell ref="G4:W4"/>
    <mergeCell ref="E6:F6"/>
    <mergeCell ref="G6:V6"/>
    <mergeCell ref="B7:B22"/>
    <mergeCell ref="C7:C22"/>
    <mergeCell ref="D7:D22"/>
    <mergeCell ref="E7:F22"/>
    <mergeCell ref="H7:V7"/>
    <mergeCell ref="H8:V8"/>
    <mergeCell ref="H9:V9"/>
    <mergeCell ref="H10:V10"/>
    <mergeCell ref="H11:V11"/>
    <mergeCell ref="H12:V12"/>
    <mergeCell ref="H19:V19"/>
    <mergeCell ref="H20:V20"/>
    <mergeCell ref="H21:V21"/>
    <mergeCell ref="H22:V22"/>
    <mergeCell ref="E24:G24"/>
    <mergeCell ref="H24:V24"/>
  </mergeCells>
  <phoneticPr fontId="4"/>
  <dataValidations count="1">
    <dataValidation type="list" allowBlank="1" showInputMessage="1" showErrorMessage="1" sqref="D4" xr:uid="{00000000-0002-0000-0600-000000000000}">
      <formula1>$Z$8:$Z$15</formula1>
    </dataValidation>
  </dataValidations>
  <pageMargins left="0.59055118110236227" right="0.15748031496062992" top="0.19685039370078741" bottom="0.27559055118110237" header="0.39370078740157483" footer="0.31496062992125984"/>
  <pageSetup paperSize="9" scale="37" orientation="portrait" r:id="rId1"/>
  <rowBreaks count="2" manualBreakCount="2">
    <brk id="54" max="22" man="1"/>
    <brk id="82" max="22"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CU62"/>
  <sheetViews>
    <sheetView showGridLines="0" view="pageBreakPreview" zoomScale="75" zoomScaleNormal="50" zoomScaleSheetLayoutView="75" workbookViewId="0">
      <selection activeCell="AX26" sqref="AX26"/>
    </sheetView>
  </sheetViews>
  <sheetFormatPr defaultColWidth="9" defaultRowHeight="13"/>
  <cols>
    <col min="1" max="1" width="2" style="515" customWidth="1"/>
    <col min="2" max="2" width="2.6328125" style="515" customWidth="1"/>
    <col min="3" max="3" width="4.90625" style="515" customWidth="1"/>
    <col min="4" max="4" width="0.453125" style="515" customWidth="1"/>
    <col min="5" max="8" width="2.6328125" style="515" customWidth="1"/>
    <col min="9" max="9" width="5.90625" style="515" customWidth="1"/>
    <col min="10" max="10" width="9.453125" style="515" customWidth="1"/>
    <col min="11" max="11" width="3.6328125" style="515" customWidth="1"/>
    <col min="12" max="12" width="3.90625" style="515" customWidth="1"/>
    <col min="13" max="13" width="0.6328125" style="515" customWidth="1"/>
    <col min="14" max="14" width="2.453125" style="515" customWidth="1"/>
    <col min="15" max="15" width="3.90625" style="515" customWidth="1"/>
    <col min="16" max="16" width="2.6328125" style="515" customWidth="1"/>
    <col min="17" max="17" width="1.36328125" style="515" customWidth="1"/>
    <col min="18" max="18" width="1.90625" style="515" customWidth="1"/>
    <col min="19" max="19" width="2.6328125" style="515" customWidth="1"/>
    <col min="20" max="20" width="2.90625" style="515" customWidth="1"/>
    <col min="21" max="21" width="4.36328125" style="515" customWidth="1"/>
    <col min="22" max="22" width="1" style="515" customWidth="1"/>
    <col min="23" max="23" width="0.453125" style="515" customWidth="1"/>
    <col min="24" max="24" width="4.08984375" style="515" customWidth="1"/>
    <col min="25" max="25" width="3.08984375" style="515" customWidth="1"/>
    <col min="26" max="26" width="1.90625" style="515" customWidth="1"/>
    <col min="27" max="27" width="2.6328125" style="515" customWidth="1"/>
    <col min="28" max="28" width="1.90625" style="515" customWidth="1"/>
    <col min="29" max="29" width="2.08984375" style="515" customWidth="1"/>
    <col min="30" max="30" width="3.90625" style="515" customWidth="1"/>
    <col min="31" max="31" width="2.6328125" style="515" customWidth="1"/>
    <col min="32" max="32" width="2.08984375" style="515" customWidth="1"/>
    <col min="33" max="33" width="2.90625" style="515" customWidth="1"/>
    <col min="34" max="34" width="2.6328125" style="515" customWidth="1"/>
    <col min="35" max="35" width="3.90625" style="515" customWidth="1"/>
    <col min="36" max="36" width="2.6328125" style="515" customWidth="1"/>
    <col min="37" max="37" width="1.6328125" style="515" customWidth="1"/>
    <col min="38" max="38" width="1.453125" style="515" customWidth="1"/>
    <col min="39" max="39" width="1.08984375" style="515" customWidth="1"/>
    <col min="40" max="40" width="2.6328125" style="515" customWidth="1"/>
    <col min="41" max="41" width="4.08984375" style="515" customWidth="1"/>
    <col min="42" max="42" width="2.08984375" style="515" customWidth="1"/>
    <col min="43" max="43" width="2.6328125" style="515" hidden="1" customWidth="1"/>
    <col min="44" max="44" width="3.453125" style="515" customWidth="1"/>
    <col min="45" max="45" width="2.08984375" style="515" customWidth="1"/>
    <col min="46" max="46" width="4.6328125" style="515" customWidth="1"/>
    <col min="47" max="47" width="2.90625" style="515" customWidth="1"/>
    <col min="48" max="48" width="4.08984375" style="515" customWidth="1"/>
    <col min="49" max="49" width="3.90625" style="515" customWidth="1"/>
    <col min="50" max="50" width="12.6328125" style="515" customWidth="1"/>
    <col min="51" max="51" width="3.08984375" style="515" customWidth="1"/>
    <col min="52" max="52" width="7.08984375" style="515" customWidth="1"/>
    <col min="53" max="55" width="2.6328125" style="515" hidden="1" customWidth="1"/>
    <col min="56" max="56" width="2.6328125" style="515" customWidth="1"/>
    <col min="57" max="57" width="15.36328125" style="515" customWidth="1"/>
    <col min="58" max="58" width="4.6328125" style="515" customWidth="1"/>
    <col min="59" max="59" width="4.08984375" style="515" hidden="1" customWidth="1"/>
    <col min="60" max="61" width="2.6328125" style="515" hidden="1" customWidth="1"/>
    <col min="62" max="62" width="19.36328125" style="515" hidden="1" customWidth="1"/>
    <col min="63" max="63" width="3.453125" style="515" hidden="1" customWidth="1"/>
    <col min="64" max="65" width="2.6328125" style="515" hidden="1" customWidth="1"/>
    <col min="66" max="70" width="2.6328125" style="515" customWidth="1"/>
    <col min="71" max="71" width="2.08984375" style="515" customWidth="1"/>
    <col min="72" max="97" width="2.6328125" style="515" customWidth="1"/>
    <col min="98" max="98" width="3.90625" style="515" customWidth="1"/>
    <col min="99" max="99" width="3.6328125" style="515" customWidth="1"/>
    <col min="100" max="125" width="2.6328125" style="515" customWidth="1"/>
    <col min="126" max="16384" width="9" style="515"/>
  </cols>
  <sheetData>
    <row r="1" spans="1:99" ht="25.5" customHeight="1">
      <c r="B1" s="534" t="s">
        <v>958</v>
      </c>
      <c r="C1" s="533"/>
      <c r="D1" s="533"/>
      <c r="E1" s="533"/>
      <c r="F1" s="533"/>
      <c r="G1" s="533"/>
      <c r="H1" s="533"/>
      <c r="I1" s="533"/>
      <c r="J1" s="533"/>
      <c r="K1" s="533"/>
      <c r="L1" s="511"/>
      <c r="M1" s="511"/>
      <c r="N1" s="511"/>
      <c r="O1" s="514"/>
      <c r="P1" s="514"/>
      <c r="Q1" s="514"/>
      <c r="R1" s="514"/>
      <c r="S1" s="514"/>
      <c r="T1" s="532"/>
      <c r="U1" s="531"/>
      <c r="V1" s="531"/>
      <c r="W1" s="531"/>
      <c r="X1" s="531"/>
      <c r="Y1" s="531"/>
      <c r="Z1" s="531"/>
      <c r="AA1" s="531"/>
      <c r="AB1" s="531"/>
      <c r="AC1" s="511"/>
      <c r="AD1" s="511"/>
      <c r="AE1" s="511"/>
      <c r="AF1" s="514"/>
      <c r="AG1" s="514"/>
      <c r="AH1" s="514"/>
      <c r="AI1" s="514"/>
      <c r="AJ1" s="514"/>
      <c r="AK1" s="510"/>
      <c r="AL1" s="510"/>
      <c r="AM1" s="510"/>
      <c r="AN1" s="510"/>
      <c r="AO1" s="510"/>
      <c r="AP1" s="510"/>
      <c r="AQ1" s="510"/>
      <c r="AR1" s="510"/>
      <c r="AS1" s="510"/>
      <c r="AT1" s="510"/>
      <c r="AU1" s="510"/>
      <c r="AV1" s="510"/>
      <c r="AW1" s="528" t="s">
        <v>457</v>
      </c>
      <c r="AX1" s="510"/>
      <c r="AY1" s="510"/>
      <c r="AZ1" s="510"/>
      <c r="BA1" s="510"/>
      <c r="BB1" s="510"/>
      <c r="BC1" s="510"/>
      <c r="BD1" s="510"/>
      <c r="BE1" s="510"/>
      <c r="BF1" s="510"/>
      <c r="BG1" s="510"/>
      <c r="BH1" s="510"/>
      <c r="BI1" s="510"/>
      <c r="BJ1" s="510"/>
      <c r="BK1" s="510"/>
      <c r="BL1" s="510"/>
      <c r="BM1" s="510"/>
      <c r="BN1" s="510"/>
      <c r="BO1" s="510"/>
      <c r="BP1" s="510"/>
      <c r="BQ1" s="510"/>
      <c r="BR1" s="510"/>
      <c r="BS1" s="510"/>
      <c r="BT1" s="510"/>
      <c r="BU1" s="510"/>
      <c r="BV1" s="510"/>
      <c r="BW1" s="510"/>
      <c r="BX1" s="510"/>
      <c r="BY1" s="510"/>
      <c r="BZ1" s="510"/>
      <c r="CA1" s="510"/>
      <c r="CB1" s="510"/>
      <c r="CC1" s="510"/>
      <c r="CD1" s="510"/>
      <c r="CE1" s="510"/>
      <c r="CF1" s="510"/>
      <c r="CG1" s="510"/>
      <c r="CH1" s="510"/>
      <c r="CI1" s="510"/>
      <c r="CJ1" s="510"/>
      <c r="CK1" s="510"/>
      <c r="CL1" s="510"/>
      <c r="CM1" s="510"/>
      <c r="CN1" s="510"/>
      <c r="CO1" s="510"/>
      <c r="CP1" s="510"/>
      <c r="CQ1" s="510"/>
      <c r="CR1" s="510"/>
      <c r="CS1" s="510"/>
      <c r="CT1" s="510"/>
      <c r="CU1" s="510"/>
    </row>
    <row r="2" spans="1:99" ht="22.5" customHeight="1">
      <c r="B2" s="530"/>
      <c r="C2" s="526"/>
      <c r="D2" s="526"/>
      <c r="E2" s="511"/>
      <c r="F2" s="511"/>
      <c r="G2" s="511"/>
      <c r="H2" s="511"/>
      <c r="I2" s="511"/>
      <c r="J2" s="1649" t="s">
        <v>959</v>
      </c>
      <c r="K2" s="1649"/>
      <c r="L2" s="1649"/>
      <c r="M2" s="1649"/>
      <c r="N2" s="1649"/>
      <c r="O2" s="1649"/>
      <c r="P2" s="1649"/>
      <c r="Q2" s="1649"/>
      <c r="R2" s="1649"/>
      <c r="S2" s="1649"/>
      <c r="T2" s="1649"/>
      <c r="U2" s="1649"/>
      <c r="V2" s="1649"/>
      <c r="W2" s="1649"/>
      <c r="X2" s="1649"/>
      <c r="Y2" s="1649"/>
      <c r="Z2" s="1649"/>
      <c r="AA2" s="1649"/>
      <c r="AB2" s="1649"/>
      <c r="AC2" s="1649"/>
      <c r="AD2" s="1649"/>
      <c r="AE2" s="1649"/>
      <c r="AF2" s="1649"/>
      <c r="AG2" s="1649"/>
      <c r="AH2" s="1649"/>
      <c r="AI2" s="1649"/>
      <c r="AJ2" s="1649"/>
      <c r="AK2" s="1649"/>
      <c r="AL2" s="1649"/>
      <c r="AM2" s="1649"/>
      <c r="AN2" s="1649"/>
      <c r="AO2" s="1649"/>
      <c r="AP2" s="1649"/>
      <c r="AQ2" s="1649"/>
      <c r="AR2" s="1649"/>
      <c r="AS2" s="1649"/>
      <c r="AT2" s="1649"/>
      <c r="AU2" s="1649"/>
      <c r="AV2" s="1649"/>
      <c r="AW2" s="1649"/>
      <c r="AX2" s="1649"/>
      <c r="AY2" s="1649"/>
      <c r="AZ2" s="1649"/>
      <c r="BA2" s="1649"/>
      <c r="BB2" s="1649"/>
      <c r="BC2" s="1649"/>
      <c r="BD2" s="529"/>
      <c r="BE2" s="529"/>
      <c r="BF2" s="528"/>
      <c r="BG2" s="528"/>
      <c r="BH2" s="528"/>
      <c r="BI2" s="528"/>
      <c r="BJ2" s="528"/>
      <c r="BK2" s="528"/>
      <c r="BL2" s="528"/>
      <c r="BM2" s="528"/>
      <c r="BN2" s="528"/>
      <c r="BO2" s="528"/>
      <c r="BP2" s="528"/>
      <c r="BQ2" s="528"/>
      <c r="BR2" s="528"/>
      <c r="BS2" s="528"/>
      <c r="BT2" s="528"/>
      <c r="BU2" s="528"/>
      <c r="BV2" s="528"/>
      <c r="BW2" s="528"/>
      <c r="BX2" s="528"/>
      <c r="BY2" s="528"/>
      <c r="BZ2" s="528"/>
      <c r="CA2" s="528"/>
      <c r="CB2" s="528"/>
      <c r="CC2" s="528"/>
      <c r="CD2" s="528"/>
      <c r="CE2" s="528"/>
      <c r="CF2" s="528"/>
      <c r="CG2" s="528"/>
      <c r="CH2" s="528"/>
      <c r="CI2" s="528"/>
      <c r="CJ2" s="528"/>
      <c r="CK2" s="528"/>
      <c r="CL2" s="528"/>
      <c r="CM2" s="528"/>
      <c r="CN2" s="528"/>
      <c r="CO2" s="528"/>
      <c r="CP2" s="510"/>
      <c r="CQ2" s="510"/>
      <c r="CR2" s="510"/>
      <c r="CS2" s="510"/>
      <c r="CT2" s="510"/>
      <c r="CU2" s="510"/>
    </row>
    <row r="3" spans="1:99" ht="14.25" customHeight="1" thickBot="1">
      <c r="B3" s="530"/>
      <c r="C3" s="526"/>
      <c r="D3" s="526"/>
      <c r="E3" s="511"/>
      <c r="F3" s="511"/>
      <c r="G3" s="511"/>
      <c r="H3" s="511"/>
      <c r="I3" s="511"/>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c r="AK3" s="529"/>
      <c r="AL3" s="529"/>
      <c r="AM3" s="529"/>
      <c r="AN3" s="529"/>
      <c r="AO3" s="529"/>
      <c r="AP3" s="529"/>
      <c r="AQ3" s="529"/>
      <c r="AR3" s="529"/>
      <c r="AS3" s="529"/>
      <c r="AT3" s="529"/>
      <c r="AU3" s="529"/>
      <c r="AV3" s="529"/>
      <c r="AW3" s="529"/>
      <c r="AX3" s="529"/>
      <c r="AY3" s="529"/>
      <c r="AZ3" s="529"/>
      <c r="BA3" s="529"/>
      <c r="BB3" s="529"/>
      <c r="BC3" s="529"/>
      <c r="BD3" s="529"/>
      <c r="BE3" s="529"/>
      <c r="BF3" s="528"/>
      <c r="BG3" s="528"/>
      <c r="BH3" s="528"/>
      <c r="BI3" s="528"/>
      <c r="BJ3" s="528"/>
      <c r="BK3" s="528"/>
      <c r="BL3" s="528"/>
      <c r="BM3" s="528"/>
      <c r="BN3" s="528"/>
      <c r="BO3" s="528"/>
      <c r="BP3" s="528"/>
      <c r="BQ3" s="528"/>
      <c r="BR3" s="528"/>
      <c r="BS3" s="528"/>
      <c r="BT3" s="528"/>
      <c r="BU3" s="528"/>
      <c r="BV3" s="528"/>
      <c r="BW3" s="528"/>
      <c r="BX3" s="528"/>
      <c r="BY3" s="528"/>
      <c r="BZ3" s="528"/>
      <c r="CA3" s="528"/>
      <c r="CB3" s="528"/>
      <c r="CC3" s="528"/>
      <c r="CD3" s="528"/>
      <c r="CE3" s="528"/>
      <c r="CF3" s="528"/>
      <c r="CG3" s="528"/>
      <c r="CH3" s="528"/>
      <c r="CI3" s="528"/>
      <c r="CJ3" s="528"/>
      <c r="CK3" s="528"/>
      <c r="CL3" s="528"/>
      <c r="CM3" s="528"/>
      <c r="CN3" s="528"/>
      <c r="CO3" s="528"/>
      <c r="CP3" s="510"/>
      <c r="CQ3" s="510"/>
      <c r="CR3" s="510"/>
      <c r="CS3" s="510"/>
      <c r="CT3" s="510"/>
      <c r="CU3" s="510"/>
    </row>
    <row r="4" spans="1:99" s="509" customFormat="1" ht="30" customHeight="1" thickBot="1">
      <c r="A4" s="512"/>
      <c r="B4" s="1601" t="s">
        <v>354</v>
      </c>
      <c r="C4" s="1602"/>
      <c r="D4" s="1602"/>
      <c r="E4" s="1602"/>
      <c r="F4" s="1602"/>
      <c r="G4" s="1602"/>
      <c r="H4" s="1602"/>
      <c r="I4" s="1602"/>
      <c r="J4" s="1602"/>
      <c r="K4" s="1796" t="s">
        <v>276</v>
      </c>
      <c r="L4" s="1797"/>
      <c r="M4" s="1797"/>
      <c r="N4" s="1797"/>
      <c r="O4" s="1797"/>
      <c r="P4" s="1797"/>
      <c r="Q4" s="1797"/>
      <c r="R4" s="1797"/>
      <c r="S4" s="1797"/>
      <c r="T4" s="1797"/>
      <c r="U4" s="1797"/>
      <c r="V4" s="1797"/>
      <c r="W4" s="1797"/>
      <c r="X4" s="1797"/>
      <c r="Y4" s="1798"/>
      <c r="Z4" s="513"/>
      <c r="AA4" s="513"/>
      <c r="AB4" s="1601" t="s">
        <v>466</v>
      </c>
      <c r="AC4" s="1602"/>
      <c r="AD4" s="1602"/>
      <c r="AE4" s="1602"/>
      <c r="AF4" s="1602"/>
      <c r="AG4" s="1778"/>
      <c r="AH4" s="1779"/>
      <c r="AI4" s="1779"/>
      <c r="AJ4" s="1779"/>
      <c r="AK4" s="1779"/>
      <c r="AL4" s="1779"/>
      <c r="AM4" s="1779"/>
      <c r="AN4" s="1779"/>
      <c r="AO4" s="1779"/>
      <c r="AP4" s="1779"/>
      <c r="AQ4" s="1779"/>
      <c r="AR4" s="1779"/>
      <c r="AS4" s="1779"/>
      <c r="AT4" s="1779"/>
      <c r="AU4" s="1779"/>
      <c r="AV4" s="1779"/>
      <c r="AW4" s="1779"/>
      <c r="AX4" s="1779"/>
      <c r="AY4" s="1780"/>
      <c r="AZ4" s="741"/>
      <c r="BA4" s="741"/>
      <c r="BB4" s="741"/>
      <c r="BC4" s="741"/>
      <c r="BD4" s="741"/>
      <c r="BE4" s="741"/>
      <c r="BF4" s="741"/>
    </row>
    <row r="5" spans="1:99" s="509" customFormat="1" ht="30" customHeight="1" thickBot="1">
      <c r="A5" s="512"/>
      <c r="B5" s="739"/>
      <c r="C5" s="739"/>
      <c r="D5" s="739"/>
      <c r="E5" s="739"/>
      <c r="F5" s="739"/>
      <c r="G5" s="739"/>
      <c r="H5" s="739"/>
      <c r="I5" s="739"/>
      <c r="J5" s="739"/>
      <c r="K5" s="739"/>
      <c r="L5" s="740"/>
      <c r="M5" s="740"/>
      <c r="N5" s="740"/>
      <c r="O5" s="740"/>
      <c r="P5" s="740"/>
      <c r="Q5" s="740"/>
      <c r="R5" s="740"/>
      <c r="S5" s="740"/>
      <c r="T5" s="740"/>
      <c r="U5" s="740"/>
      <c r="V5" s="740"/>
      <c r="W5" s="740"/>
      <c r="X5" s="740"/>
      <c r="Y5" s="740"/>
      <c r="Z5" s="513"/>
      <c r="AA5" s="513"/>
      <c r="AB5" s="1601" t="s">
        <v>520</v>
      </c>
      <c r="AC5" s="1602"/>
      <c r="AD5" s="1602"/>
      <c r="AE5" s="1602"/>
      <c r="AF5" s="1602"/>
      <c r="AG5" s="1781" t="s">
        <v>771</v>
      </c>
      <c r="AH5" s="1782"/>
      <c r="AI5" s="1782"/>
      <c r="AJ5" s="1782"/>
      <c r="AK5" s="1782"/>
      <c r="AL5" s="1782"/>
      <c r="AM5" s="1782"/>
      <c r="AN5" s="1782"/>
      <c r="AO5" s="1782"/>
      <c r="AP5" s="1782"/>
      <c r="AQ5" s="1782"/>
      <c r="AR5" s="1782"/>
      <c r="AS5" s="1782"/>
      <c r="AT5" s="1782"/>
      <c r="AU5" s="1782"/>
      <c r="AV5" s="1782"/>
      <c r="AW5" s="1782"/>
      <c r="AX5" s="1782"/>
      <c r="AY5" s="1783"/>
      <c r="AZ5" s="741"/>
      <c r="BA5" s="741"/>
      <c r="BB5" s="741"/>
      <c r="BC5" s="741"/>
      <c r="BD5" s="741"/>
      <c r="BE5" s="741"/>
      <c r="BF5" s="741"/>
    </row>
    <row r="6" spans="1:99" ht="10.5" customHeight="1">
      <c r="B6" s="530"/>
      <c r="C6" s="526"/>
      <c r="D6" s="526"/>
      <c r="E6" s="511"/>
      <c r="F6" s="511"/>
      <c r="G6" s="511"/>
      <c r="H6" s="511"/>
      <c r="I6" s="511"/>
      <c r="J6" s="529"/>
      <c r="K6" s="529"/>
      <c r="L6" s="529"/>
      <c r="M6" s="529"/>
      <c r="N6" s="529"/>
      <c r="O6" s="529"/>
      <c r="P6" s="529"/>
      <c r="Q6" s="529"/>
      <c r="R6" s="529"/>
      <c r="S6" s="529"/>
      <c r="T6" s="529"/>
      <c r="U6" s="529"/>
      <c r="V6" s="529"/>
      <c r="W6" s="529"/>
      <c r="X6" s="529"/>
      <c r="Y6" s="529"/>
      <c r="Z6" s="529"/>
      <c r="AA6" s="529"/>
      <c r="AB6" s="529"/>
      <c r="AC6" s="529"/>
      <c r="AD6" s="529"/>
      <c r="AE6" s="529"/>
      <c r="AF6" s="529"/>
      <c r="AG6" s="529"/>
      <c r="AH6" s="529"/>
      <c r="AI6" s="529"/>
      <c r="AJ6" s="529"/>
      <c r="AK6" s="529"/>
      <c r="AL6" s="529"/>
      <c r="AM6" s="529"/>
      <c r="AN6" s="529"/>
      <c r="AO6" s="529"/>
      <c r="AP6" s="529"/>
      <c r="AQ6" s="529"/>
      <c r="AR6" s="529"/>
      <c r="AS6" s="529"/>
      <c r="AT6" s="529"/>
      <c r="AU6" s="529"/>
      <c r="AV6" s="529"/>
      <c r="AW6" s="529"/>
      <c r="AX6" s="529"/>
      <c r="AY6" s="529"/>
      <c r="AZ6" s="529"/>
      <c r="BA6" s="529"/>
      <c r="BB6" s="529"/>
      <c r="BC6" s="529"/>
      <c r="BD6" s="529"/>
      <c r="BE6" s="529"/>
      <c r="BF6" s="528"/>
      <c r="BG6" s="528"/>
      <c r="BH6" s="528"/>
      <c r="BI6" s="528"/>
      <c r="BJ6" s="528"/>
      <c r="BK6" s="528"/>
      <c r="BL6" s="528"/>
      <c r="BM6" s="528"/>
      <c r="BN6" s="528"/>
      <c r="BO6" s="528"/>
      <c r="BP6" s="528"/>
      <c r="BQ6" s="528"/>
      <c r="BR6" s="528"/>
      <c r="BS6" s="528"/>
      <c r="BT6" s="528"/>
      <c r="BU6" s="528"/>
      <c r="BV6" s="528"/>
      <c r="BW6" s="528"/>
      <c r="BX6" s="528"/>
      <c r="BY6" s="528"/>
      <c r="BZ6" s="528"/>
      <c r="CA6" s="528"/>
      <c r="CB6" s="528"/>
      <c r="CC6" s="528"/>
      <c r="CD6" s="528"/>
      <c r="CE6" s="528"/>
      <c r="CF6" s="528"/>
      <c r="CG6" s="528"/>
      <c r="CH6" s="528"/>
      <c r="CI6" s="528"/>
      <c r="CJ6" s="528"/>
      <c r="CK6" s="528"/>
      <c r="CL6" s="528"/>
      <c r="CM6" s="528"/>
      <c r="CN6" s="528"/>
      <c r="CO6" s="528"/>
      <c r="CP6" s="510"/>
      <c r="CQ6" s="510"/>
      <c r="CR6" s="510"/>
      <c r="CS6" s="510"/>
      <c r="CT6" s="510"/>
      <c r="CU6" s="510"/>
    </row>
    <row r="7" spans="1:99" ht="10.5" customHeight="1">
      <c r="B7" s="530"/>
      <c r="C7" s="526"/>
      <c r="D7" s="526"/>
      <c r="E7" s="511"/>
      <c r="F7" s="511"/>
      <c r="G7" s="511"/>
      <c r="H7" s="511"/>
      <c r="I7" s="511"/>
      <c r="J7" s="529"/>
      <c r="K7" s="529"/>
      <c r="L7" s="529"/>
      <c r="M7" s="529"/>
      <c r="N7" s="529"/>
      <c r="O7" s="529"/>
      <c r="P7" s="529"/>
      <c r="Q7" s="529"/>
      <c r="R7" s="529"/>
      <c r="S7" s="529"/>
      <c r="T7" s="529"/>
      <c r="U7" s="529"/>
      <c r="V7" s="529"/>
      <c r="W7" s="529"/>
      <c r="X7" s="529"/>
      <c r="Y7" s="529"/>
      <c r="Z7" s="529"/>
      <c r="AA7" s="529"/>
      <c r="AB7" s="529"/>
      <c r="AC7" s="529"/>
      <c r="AD7" s="529"/>
      <c r="AE7" s="529"/>
      <c r="AF7" s="529"/>
      <c r="AG7" s="529"/>
      <c r="AH7" s="529"/>
      <c r="AI7" s="529"/>
      <c r="AJ7" s="529"/>
      <c r="AK7" s="529"/>
      <c r="AL7" s="529"/>
      <c r="AM7" s="529"/>
      <c r="AN7" s="529"/>
      <c r="AO7" s="529"/>
      <c r="AP7" s="529"/>
      <c r="AQ7" s="529"/>
      <c r="AR7" s="529"/>
      <c r="AS7" s="529"/>
      <c r="AT7" s="529"/>
      <c r="AU7" s="529"/>
      <c r="AV7" s="529"/>
      <c r="AW7" s="529"/>
      <c r="AX7" s="529"/>
      <c r="AY7" s="529"/>
      <c r="AZ7" s="529"/>
      <c r="BA7" s="529"/>
      <c r="BB7" s="529"/>
      <c r="BC7" s="529"/>
      <c r="BD7" s="529"/>
      <c r="BE7" s="529"/>
      <c r="BF7" s="528"/>
      <c r="BG7" s="528"/>
      <c r="BH7" s="528"/>
      <c r="BI7" s="528"/>
      <c r="BJ7" s="528"/>
      <c r="BK7" s="528"/>
      <c r="BL7" s="528"/>
      <c r="BM7" s="528"/>
      <c r="BN7" s="528"/>
      <c r="BO7" s="528"/>
      <c r="BP7" s="528"/>
      <c r="BQ7" s="528"/>
      <c r="BR7" s="528"/>
      <c r="BS7" s="528"/>
      <c r="BT7" s="528"/>
      <c r="BU7" s="528"/>
      <c r="BV7" s="528"/>
      <c r="BW7" s="528"/>
      <c r="BX7" s="528"/>
      <c r="BY7" s="528"/>
      <c r="BZ7" s="528"/>
      <c r="CA7" s="528"/>
      <c r="CB7" s="528"/>
      <c r="CC7" s="528"/>
      <c r="CD7" s="528"/>
      <c r="CE7" s="528"/>
      <c r="CF7" s="528"/>
      <c r="CG7" s="528"/>
      <c r="CH7" s="528"/>
      <c r="CI7" s="528"/>
      <c r="CJ7" s="528"/>
      <c r="CK7" s="528"/>
      <c r="CL7" s="528"/>
      <c r="CM7" s="528"/>
      <c r="CN7" s="528"/>
      <c r="CO7" s="528"/>
      <c r="CP7" s="510"/>
      <c r="CQ7" s="510"/>
      <c r="CR7" s="510"/>
      <c r="CS7" s="510"/>
      <c r="CT7" s="510"/>
      <c r="CU7" s="510"/>
    </row>
    <row r="8" spans="1:99" ht="18.75" customHeight="1" thickBot="1">
      <c r="B8" s="742" t="s">
        <v>1010</v>
      </c>
      <c r="C8" s="526"/>
      <c r="D8" s="526"/>
      <c r="E8" s="511"/>
      <c r="F8" s="511"/>
      <c r="G8" s="511"/>
      <c r="H8" s="511"/>
      <c r="I8" s="511"/>
      <c r="J8" s="511"/>
      <c r="K8" s="511"/>
      <c r="L8" s="511"/>
      <c r="M8" s="511"/>
      <c r="N8" s="511"/>
      <c r="O8" s="511"/>
      <c r="P8" s="511"/>
      <c r="Q8" s="511"/>
      <c r="R8" s="511"/>
      <c r="S8" s="514"/>
      <c r="T8" s="514"/>
      <c r="U8" s="514"/>
      <c r="V8" s="514"/>
      <c r="W8" s="514"/>
      <c r="X8" s="511"/>
      <c r="Y8" s="511"/>
      <c r="Z8" s="511"/>
      <c r="AA8" s="511"/>
      <c r="AB8" s="511"/>
      <c r="AC8" s="511"/>
      <c r="AD8" s="511"/>
      <c r="AE8" s="511"/>
      <c r="AF8" s="511"/>
      <c r="AG8" s="511"/>
      <c r="AH8" s="511"/>
      <c r="AI8" s="511"/>
      <c r="AJ8" s="511"/>
      <c r="AK8" s="511"/>
      <c r="AL8" s="511"/>
      <c r="AM8" s="511"/>
      <c r="AN8" s="511"/>
      <c r="AO8" s="511"/>
      <c r="AP8" s="511"/>
      <c r="AQ8" s="511"/>
      <c r="AR8" s="511"/>
      <c r="AS8" s="511"/>
      <c r="AT8" s="511"/>
      <c r="AU8" s="511"/>
      <c r="AV8" s="511"/>
      <c r="AW8" s="511"/>
      <c r="AX8" s="511"/>
      <c r="AY8" s="511"/>
      <c r="AZ8" s="511"/>
      <c r="BA8" s="511"/>
      <c r="BB8" s="511"/>
      <c r="BC8" s="511"/>
      <c r="BD8" s="511"/>
      <c r="BE8" s="511"/>
      <c r="BF8" s="511"/>
      <c r="BG8" s="511"/>
      <c r="BH8" s="511"/>
      <c r="BI8" s="511"/>
      <c r="BJ8" s="511"/>
      <c r="BK8" s="511"/>
      <c r="BL8" s="511"/>
      <c r="BM8" s="511"/>
      <c r="BN8" s="510"/>
      <c r="BO8" s="510"/>
      <c r="BP8" s="510"/>
      <c r="BQ8" s="510"/>
      <c r="BR8" s="510"/>
    </row>
    <row r="9" spans="1:99" ht="23.15" customHeight="1" thickBot="1">
      <c r="B9" s="1824" t="s">
        <v>385</v>
      </c>
      <c r="C9" s="1825"/>
      <c r="D9" s="1825"/>
      <c r="E9" s="1790" t="s">
        <v>5</v>
      </c>
      <c r="F9" s="1791"/>
      <c r="G9" s="1791"/>
      <c r="H9" s="1791"/>
      <c r="I9" s="1791"/>
      <c r="J9" s="1791"/>
      <c r="K9" s="1791"/>
      <c r="L9" s="1791"/>
      <c r="M9" s="1791"/>
      <c r="N9" s="1791"/>
      <c r="O9" s="1791"/>
      <c r="P9" s="1791"/>
      <c r="Q9" s="1792"/>
      <c r="R9" s="1826" t="s">
        <v>6</v>
      </c>
      <c r="S9" s="1827"/>
      <c r="T9" s="1827"/>
      <c r="U9" s="1827"/>
      <c r="V9" s="1827"/>
      <c r="W9" s="1828"/>
      <c r="AB9" s="1829" t="s">
        <v>385</v>
      </c>
      <c r="AC9" s="1830"/>
      <c r="AD9" s="1830"/>
      <c r="AE9" s="1831"/>
      <c r="AF9" s="1829" t="s">
        <v>5</v>
      </c>
      <c r="AG9" s="1830"/>
      <c r="AH9" s="1830"/>
      <c r="AI9" s="1830"/>
      <c r="AJ9" s="1830"/>
      <c r="AK9" s="1830"/>
      <c r="AL9" s="1830"/>
      <c r="AM9" s="1830"/>
      <c r="AN9" s="1830"/>
      <c r="AO9" s="1830"/>
      <c r="AP9" s="1830"/>
      <c r="AQ9" s="1830"/>
      <c r="AR9" s="1830"/>
      <c r="AS9" s="1830"/>
      <c r="AT9" s="1830"/>
      <c r="AU9" s="1830"/>
      <c r="AV9" s="1830"/>
      <c r="AW9" s="1831"/>
      <c r="AX9" s="743" t="s">
        <v>747</v>
      </c>
      <c r="BL9" s="511"/>
      <c r="BM9" s="511"/>
    </row>
    <row r="10" spans="1:99" ht="25.25" customHeight="1" thickBot="1">
      <c r="B10" s="1808" t="s">
        <v>623</v>
      </c>
      <c r="C10" s="1809"/>
      <c r="D10" s="1810"/>
      <c r="E10" s="1726" t="s">
        <v>980</v>
      </c>
      <c r="F10" s="1727"/>
      <c r="G10" s="1727"/>
      <c r="H10" s="1727"/>
      <c r="I10" s="1727"/>
      <c r="J10" s="1727"/>
      <c r="K10" s="1727"/>
      <c r="L10" s="1727"/>
      <c r="M10" s="1776"/>
      <c r="N10" s="1832" t="s">
        <v>751</v>
      </c>
      <c r="O10" s="1833"/>
      <c r="P10" s="1833"/>
      <c r="Q10" s="1834"/>
      <c r="R10" s="1713"/>
      <c r="S10" s="1627"/>
      <c r="T10" s="1627"/>
      <c r="U10" s="1627"/>
      <c r="V10" s="1627"/>
      <c r="W10" s="1745"/>
      <c r="X10" s="511"/>
      <c r="AB10" s="1747" t="s">
        <v>749</v>
      </c>
      <c r="AC10" s="1748"/>
      <c r="AD10" s="1748"/>
      <c r="AE10" s="1749"/>
      <c r="AF10" s="1759" t="s">
        <v>750</v>
      </c>
      <c r="AG10" s="1760"/>
      <c r="AH10" s="1760"/>
      <c r="AI10" s="1760"/>
      <c r="AJ10" s="1760"/>
      <c r="AK10" s="1760"/>
      <c r="AL10" s="1760"/>
      <c r="AM10" s="1760"/>
      <c r="AN10" s="1760"/>
      <c r="AO10" s="1760"/>
      <c r="AP10" s="1760"/>
      <c r="AQ10" s="1760"/>
      <c r="AR10" s="1760"/>
      <c r="AS10" s="1760"/>
      <c r="AT10" s="1760"/>
      <c r="AU10" s="1760"/>
      <c r="AV10" s="1760"/>
      <c r="AW10" s="1760"/>
      <c r="AX10" s="747"/>
      <c r="AY10" s="525"/>
      <c r="AZ10" s="525"/>
      <c r="BA10" s="744"/>
      <c r="BB10" s="745"/>
      <c r="BL10" s="511"/>
      <c r="BM10" s="511"/>
    </row>
    <row r="11" spans="1:99" ht="25.25" customHeight="1" thickBot="1">
      <c r="B11" s="1811"/>
      <c r="C11" s="1812"/>
      <c r="D11" s="1813"/>
      <c r="E11" s="1728"/>
      <c r="F11" s="1729"/>
      <c r="G11" s="1729"/>
      <c r="H11" s="1729"/>
      <c r="I11" s="1729"/>
      <c r="J11" s="1729"/>
      <c r="K11" s="1729"/>
      <c r="L11" s="1729"/>
      <c r="M11" s="1777"/>
      <c r="N11" s="1805" t="s">
        <v>754</v>
      </c>
      <c r="O11" s="1806"/>
      <c r="P11" s="1806"/>
      <c r="Q11" s="1807"/>
      <c r="R11" s="1793"/>
      <c r="S11" s="1794"/>
      <c r="T11" s="1794"/>
      <c r="U11" s="1794"/>
      <c r="V11" s="1794"/>
      <c r="W11" s="1795"/>
      <c r="X11" s="511"/>
      <c r="AB11" s="1750"/>
      <c r="AC11" s="1751"/>
      <c r="AD11" s="1751"/>
      <c r="AE11" s="1752"/>
      <c r="AF11" s="1738" t="s">
        <v>752</v>
      </c>
      <c r="AG11" s="1739"/>
      <c r="AH11" s="1739"/>
      <c r="AI11" s="1739"/>
      <c r="AJ11" s="1739"/>
      <c r="AK11" s="1739"/>
      <c r="AL11" s="1739"/>
      <c r="AM11" s="1739"/>
      <c r="AN11" s="1739"/>
      <c r="AO11" s="1739"/>
      <c r="AP11" s="1739"/>
      <c r="AQ11" s="1739"/>
      <c r="AR11" s="1739"/>
      <c r="AS11" s="1739"/>
      <c r="AT11" s="1739"/>
      <c r="AU11" s="1739"/>
      <c r="AV11" s="1739"/>
      <c r="AW11" s="1740"/>
      <c r="AX11" s="747"/>
      <c r="BL11" s="511"/>
      <c r="BM11" s="511"/>
      <c r="BN11" s="510"/>
    </row>
    <row r="12" spans="1:99" ht="25.25" customHeight="1" thickBot="1">
      <c r="B12" s="1811"/>
      <c r="C12" s="1812"/>
      <c r="D12" s="1813"/>
      <c r="E12" s="1726" t="s">
        <v>981</v>
      </c>
      <c r="F12" s="1727"/>
      <c r="G12" s="1727"/>
      <c r="H12" s="1727"/>
      <c r="I12" s="1727"/>
      <c r="J12" s="1727"/>
      <c r="K12" s="1727"/>
      <c r="L12" s="1727"/>
      <c r="M12" s="1727"/>
      <c r="N12" s="1799" t="s">
        <v>748</v>
      </c>
      <c r="O12" s="1800"/>
      <c r="P12" s="1800"/>
      <c r="Q12" s="1801"/>
      <c r="R12" s="1713"/>
      <c r="S12" s="1627"/>
      <c r="T12" s="1627"/>
      <c r="U12" s="1627"/>
      <c r="V12" s="1627"/>
      <c r="W12" s="1745"/>
      <c r="X12" s="511"/>
      <c r="AB12" s="1750"/>
      <c r="AC12" s="1751"/>
      <c r="AD12" s="1751"/>
      <c r="AE12" s="1752"/>
      <c r="AF12" s="1785" t="s">
        <v>701</v>
      </c>
      <c r="AG12" s="1786"/>
      <c r="AH12" s="1786"/>
      <c r="AI12" s="1786"/>
      <c r="AJ12" s="1786"/>
      <c r="AK12" s="1786"/>
      <c r="AL12" s="1786"/>
      <c r="AM12" s="1786"/>
      <c r="AN12" s="1786"/>
      <c r="AO12" s="1786"/>
      <c r="AP12" s="1786"/>
      <c r="AQ12" s="1786"/>
      <c r="AR12" s="1786"/>
      <c r="AS12" s="1786"/>
      <c r="AT12" s="1786"/>
      <c r="AU12" s="1786"/>
      <c r="AV12" s="1786"/>
      <c r="AW12" s="1786"/>
      <c r="AX12" s="747"/>
      <c r="BL12" s="511"/>
      <c r="BM12" s="511"/>
      <c r="BN12" s="510"/>
    </row>
    <row r="13" spans="1:99" ht="25.25" customHeight="1" thickBot="1">
      <c r="B13" s="1811"/>
      <c r="C13" s="1812"/>
      <c r="D13" s="1813"/>
      <c r="E13" s="1728"/>
      <c r="F13" s="1729"/>
      <c r="G13" s="1729"/>
      <c r="H13" s="1729"/>
      <c r="I13" s="1729"/>
      <c r="J13" s="1729"/>
      <c r="K13" s="1729"/>
      <c r="L13" s="1729"/>
      <c r="M13" s="1777"/>
      <c r="N13" s="1802" t="s">
        <v>753</v>
      </c>
      <c r="O13" s="1803"/>
      <c r="P13" s="1803"/>
      <c r="Q13" s="1804"/>
      <c r="R13" s="1773"/>
      <c r="S13" s="1774"/>
      <c r="T13" s="1774"/>
      <c r="U13" s="1774"/>
      <c r="V13" s="1774"/>
      <c r="W13" s="1775"/>
      <c r="X13" s="511"/>
      <c r="AB13" s="1750"/>
      <c r="AC13" s="1751"/>
      <c r="AD13" s="1751"/>
      <c r="AE13" s="1752"/>
      <c r="AF13" s="1738" t="s">
        <v>755</v>
      </c>
      <c r="AG13" s="1739"/>
      <c r="AH13" s="1739"/>
      <c r="AI13" s="1739"/>
      <c r="AJ13" s="1739"/>
      <c r="AK13" s="1739"/>
      <c r="AL13" s="1739"/>
      <c r="AM13" s="1739"/>
      <c r="AN13" s="1739"/>
      <c r="AO13" s="1739"/>
      <c r="AP13" s="1739"/>
      <c r="AQ13" s="1739"/>
      <c r="AR13" s="1739"/>
      <c r="AS13" s="1739"/>
      <c r="AT13" s="1739"/>
      <c r="AU13" s="1739"/>
      <c r="AV13" s="1739"/>
      <c r="AW13" s="1740"/>
      <c r="AX13" s="747"/>
    </row>
    <row r="14" spans="1:99" ht="25.25" customHeight="1" thickBot="1">
      <c r="B14" s="1811"/>
      <c r="C14" s="1812"/>
      <c r="D14" s="1813"/>
      <c r="E14" s="1726" t="s">
        <v>1</v>
      </c>
      <c r="F14" s="1727"/>
      <c r="G14" s="1727"/>
      <c r="H14" s="1727"/>
      <c r="I14" s="1727"/>
      <c r="J14" s="1727"/>
      <c r="K14" s="1727"/>
      <c r="L14" s="1727"/>
      <c r="M14" s="1727"/>
      <c r="N14" s="1732" t="s">
        <v>622</v>
      </c>
      <c r="O14" s="1733"/>
      <c r="P14" s="1733"/>
      <c r="Q14" s="1734"/>
      <c r="R14" s="1822"/>
      <c r="S14" s="1818"/>
      <c r="T14" s="1818"/>
      <c r="U14" s="1818"/>
      <c r="V14" s="1818"/>
      <c r="W14" s="1823"/>
      <c r="X14" s="511"/>
      <c r="AB14" s="1750"/>
      <c r="AC14" s="1751"/>
      <c r="AD14" s="1751"/>
      <c r="AE14" s="1752"/>
      <c r="AF14" s="1738" t="s">
        <v>756</v>
      </c>
      <c r="AG14" s="1739"/>
      <c r="AH14" s="1739"/>
      <c r="AI14" s="1739"/>
      <c r="AJ14" s="1739"/>
      <c r="AK14" s="1739"/>
      <c r="AL14" s="1739"/>
      <c r="AM14" s="1739"/>
      <c r="AN14" s="1739"/>
      <c r="AO14" s="1739"/>
      <c r="AP14" s="1739"/>
      <c r="AQ14" s="1739"/>
      <c r="AR14" s="1739"/>
      <c r="AS14" s="1739"/>
      <c r="AT14" s="1739"/>
      <c r="AU14" s="1739"/>
      <c r="AV14" s="1739"/>
      <c r="AW14" s="1740"/>
      <c r="AX14" s="747"/>
    </row>
    <row r="15" spans="1:99" ht="25.25" customHeight="1" thickBot="1">
      <c r="B15" s="1811"/>
      <c r="C15" s="1812"/>
      <c r="D15" s="1813"/>
      <c r="E15" s="1728"/>
      <c r="F15" s="1729"/>
      <c r="G15" s="1729"/>
      <c r="H15" s="1729"/>
      <c r="I15" s="1729"/>
      <c r="J15" s="1729"/>
      <c r="K15" s="1729"/>
      <c r="L15" s="1729"/>
      <c r="M15" s="1729"/>
      <c r="N15" s="1742" t="s">
        <v>621</v>
      </c>
      <c r="O15" s="1743"/>
      <c r="P15" s="1743"/>
      <c r="Q15" s="1744"/>
      <c r="R15" s="1677"/>
      <c r="S15" s="1604"/>
      <c r="T15" s="1604"/>
      <c r="U15" s="1604"/>
      <c r="V15" s="1604"/>
      <c r="W15" s="1735"/>
      <c r="X15" s="511"/>
      <c r="AB15" s="1750"/>
      <c r="AC15" s="1751"/>
      <c r="AD15" s="1751"/>
      <c r="AE15" s="1752"/>
      <c r="AF15" s="1736" t="s">
        <v>757</v>
      </c>
      <c r="AG15" s="1737"/>
      <c r="AH15" s="1737"/>
      <c r="AI15" s="1737"/>
      <c r="AJ15" s="1737"/>
      <c r="AK15" s="1737"/>
      <c r="AL15" s="1737"/>
      <c r="AM15" s="1737"/>
      <c r="AN15" s="1737"/>
      <c r="AO15" s="1737"/>
      <c r="AP15" s="1737"/>
      <c r="AQ15" s="1737"/>
      <c r="AR15" s="1737"/>
      <c r="AS15" s="1737"/>
      <c r="AT15" s="1737"/>
      <c r="AU15" s="1737"/>
      <c r="AV15" s="1737"/>
      <c r="AW15" s="1737"/>
      <c r="AX15" s="747"/>
      <c r="BQ15" s="1725"/>
      <c r="BR15" s="1725"/>
      <c r="BS15" s="1725"/>
      <c r="BT15" s="1725"/>
      <c r="BU15" s="1725"/>
      <c r="BV15" s="1725"/>
      <c r="BW15" s="1725"/>
      <c r="BX15" s="1725"/>
      <c r="BY15" s="1725"/>
      <c r="BZ15" s="1725"/>
      <c r="CA15" s="1725"/>
      <c r="CB15" s="1725"/>
      <c r="CC15" s="1725"/>
      <c r="CD15" s="1725"/>
      <c r="CE15" s="1725"/>
      <c r="CF15" s="1725"/>
      <c r="CG15" s="1725"/>
      <c r="CH15" s="1725"/>
      <c r="CI15" s="1725"/>
      <c r="CJ15" s="1761"/>
      <c r="CK15" s="1761"/>
      <c r="CL15" s="1761"/>
      <c r="CM15" s="1761"/>
      <c r="CN15" s="1761"/>
      <c r="CO15" s="1761"/>
      <c r="CP15" s="1761"/>
      <c r="CQ15" s="1761"/>
      <c r="CR15" s="1761"/>
      <c r="CS15" s="1761"/>
      <c r="CT15" s="1761"/>
    </row>
    <row r="16" spans="1:99" ht="25.25" customHeight="1" thickBot="1">
      <c r="B16" s="1811"/>
      <c r="C16" s="1812"/>
      <c r="D16" s="1813"/>
      <c r="E16" s="1730"/>
      <c r="F16" s="1731"/>
      <c r="G16" s="1731"/>
      <c r="H16" s="1731"/>
      <c r="I16" s="1731"/>
      <c r="J16" s="1731"/>
      <c r="K16" s="1731"/>
      <c r="L16" s="1731"/>
      <c r="M16" s="1731"/>
      <c r="N16" s="1770" t="s">
        <v>620</v>
      </c>
      <c r="O16" s="1771"/>
      <c r="P16" s="1771"/>
      <c r="Q16" s="1772"/>
      <c r="R16" s="1773"/>
      <c r="S16" s="1774"/>
      <c r="T16" s="1774"/>
      <c r="U16" s="1774"/>
      <c r="V16" s="1774"/>
      <c r="W16" s="1775"/>
      <c r="X16" s="511"/>
      <c r="AB16" s="1753"/>
      <c r="AC16" s="1754"/>
      <c r="AD16" s="1754"/>
      <c r="AE16" s="1755"/>
      <c r="AF16" s="1759" t="s">
        <v>758</v>
      </c>
      <c r="AG16" s="1760"/>
      <c r="AH16" s="1760"/>
      <c r="AI16" s="1760"/>
      <c r="AJ16" s="1760"/>
      <c r="AK16" s="1760"/>
      <c r="AL16" s="1760"/>
      <c r="AM16" s="1760"/>
      <c r="AN16" s="1760"/>
      <c r="AO16" s="1760"/>
      <c r="AP16" s="1760"/>
      <c r="AQ16" s="1760"/>
      <c r="AR16" s="1760"/>
      <c r="AS16" s="1760"/>
      <c r="AT16" s="1760"/>
      <c r="AU16" s="1760"/>
      <c r="AV16" s="1760"/>
      <c r="AW16" s="1760"/>
      <c r="AX16" s="747"/>
      <c r="BQ16" s="1725"/>
      <c r="BR16" s="1725"/>
      <c r="BS16" s="1725"/>
      <c r="BT16" s="1725"/>
      <c r="BU16" s="1725"/>
      <c r="BV16" s="1725"/>
      <c r="BW16" s="1725"/>
      <c r="BX16" s="1725"/>
      <c r="BY16" s="1725"/>
      <c r="BZ16" s="1725"/>
      <c r="CA16" s="1725"/>
      <c r="CB16" s="1725"/>
      <c r="CC16" s="1725"/>
      <c r="CD16" s="1725"/>
      <c r="CE16" s="1725"/>
      <c r="CF16" s="1725"/>
      <c r="CG16" s="1725"/>
      <c r="CH16" s="1725"/>
      <c r="CI16" s="1725"/>
      <c r="CJ16" s="1784"/>
      <c r="CK16" s="1784"/>
      <c r="CL16" s="1784"/>
      <c r="CM16" s="1784"/>
      <c r="CN16" s="1784"/>
      <c r="CO16" s="1784"/>
      <c r="CP16" s="1784"/>
      <c r="CQ16" s="1784"/>
      <c r="CR16" s="1784"/>
      <c r="CS16" s="1784"/>
      <c r="CT16" s="1784"/>
    </row>
    <row r="17" spans="2:98" ht="25.25" customHeight="1" thickBot="1">
      <c r="B17" s="1811"/>
      <c r="C17" s="1812"/>
      <c r="D17" s="1813"/>
      <c r="E17" s="1762" t="s">
        <v>759</v>
      </c>
      <c r="F17" s="1763"/>
      <c r="G17" s="1763"/>
      <c r="H17" s="1763"/>
      <c r="I17" s="1763"/>
      <c r="J17" s="1763"/>
      <c r="K17" s="1763"/>
      <c r="L17" s="1763"/>
      <c r="M17" s="1763"/>
      <c r="N17" s="1763"/>
      <c r="O17" s="1763"/>
      <c r="P17" s="1763"/>
      <c r="Q17" s="1764"/>
      <c r="R17" s="1713"/>
      <c r="S17" s="1627"/>
      <c r="T17" s="1627"/>
      <c r="U17" s="1627"/>
      <c r="V17" s="1627"/>
      <c r="W17" s="1745"/>
      <c r="X17" s="511"/>
      <c r="AB17" s="1753"/>
      <c r="AC17" s="1754"/>
      <c r="AD17" s="1754"/>
      <c r="AE17" s="1755"/>
      <c r="AF17" s="1738" t="s">
        <v>760</v>
      </c>
      <c r="AG17" s="1739"/>
      <c r="AH17" s="1739"/>
      <c r="AI17" s="1739"/>
      <c r="AJ17" s="1739"/>
      <c r="AK17" s="1739"/>
      <c r="AL17" s="1739"/>
      <c r="AM17" s="1739"/>
      <c r="AN17" s="1739"/>
      <c r="AO17" s="1739"/>
      <c r="AP17" s="1739"/>
      <c r="AQ17" s="1739"/>
      <c r="AR17" s="1739"/>
      <c r="AS17" s="1739"/>
      <c r="AT17" s="1739"/>
      <c r="AU17" s="1739"/>
      <c r="AV17" s="1739"/>
      <c r="AW17" s="1740"/>
      <c r="AX17" s="747"/>
      <c r="BQ17" s="1725"/>
      <c r="BR17" s="1725"/>
      <c r="BS17" s="1725"/>
      <c r="BT17" s="1725"/>
      <c r="BU17" s="1725"/>
      <c r="BV17" s="1725"/>
      <c r="BW17" s="1725"/>
      <c r="BX17" s="1725"/>
      <c r="BY17" s="1725"/>
      <c r="BZ17" s="1725"/>
      <c r="CA17" s="1725"/>
      <c r="CB17" s="1725"/>
      <c r="CC17" s="1725"/>
      <c r="CD17" s="1725"/>
      <c r="CE17" s="1725"/>
      <c r="CF17" s="1725"/>
      <c r="CG17" s="1725"/>
      <c r="CH17" s="1725"/>
      <c r="CI17" s="1725"/>
      <c r="CJ17" s="1784"/>
      <c r="CK17" s="1784"/>
      <c r="CL17" s="1784"/>
      <c r="CM17" s="1784"/>
      <c r="CN17" s="1784"/>
      <c r="CO17" s="1784"/>
      <c r="CP17" s="1784"/>
      <c r="CQ17" s="1784"/>
      <c r="CR17" s="1784"/>
      <c r="CS17" s="1784"/>
      <c r="CT17" s="1784"/>
    </row>
    <row r="18" spans="2:98" ht="25.25" customHeight="1" thickBot="1">
      <c r="B18" s="1811"/>
      <c r="C18" s="1812"/>
      <c r="D18" s="1813"/>
      <c r="E18" s="1762" t="s">
        <v>761</v>
      </c>
      <c r="F18" s="1763"/>
      <c r="G18" s="1763"/>
      <c r="H18" s="1763"/>
      <c r="I18" s="1763"/>
      <c r="J18" s="1763"/>
      <c r="K18" s="1763"/>
      <c r="L18" s="1763"/>
      <c r="M18" s="1763"/>
      <c r="N18" s="1763"/>
      <c r="O18" s="1763"/>
      <c r="P18" s="1763"/>
      <c r="Q18" s="1764"/>
      <c r="R18" s="1713"/>
      <c r="S18" s="1627"/>
      <c r="T18" s="1627"/>
      <c r="U18" s="1627"/>
      <c r="V18" s="1627"/>
      <c r="W18" s="1745"/>
      <c r="X18" s="511"/>
      <c r="AB18" s="1753"/>
      <c r="AC18" s="1754"/>
      <c r="AD18" s="1754"/>
      <c r="AE18" s="1755"/>
      <c r="AF18" s="1785" t="s">
        <v>762</v>
      </c>
      <c r="AG18" s="1786"/>
      <c r="AH18" s="1786"/>
      <c r="AI18" s="1786"/>
      <c r="AJ18" s="1786"/>
      <c r="AK18" s="1786"/>
      <c r="AL18" s="1786"/>
      <c r="AM18" s="1786"/>
      <c r="AN18" s="1786"/>
      <c r="AO18" s="1786"/>
      <c r="AP18" s="1786"/>
      <c r="AQ18" s="1786"/>
      <c r="AR18" s="1786"/>
      <c r="AS18" s="1786"/>
      <c r="AT18" s="1786"/>
      <c r="AU18" s="1786"/>
      <c r="AV18" s="1786"/>
      <c r="AW18" s="1786"/>
      <c r="AX18" s="747"/>
      <c r="BQ18" s="1725"/>
      <c r="BR18" s="1725"/>
      <c r="BS18" s="1725"/>
      <c r="BT18" s="1725"/>
      <c r="BU18" s="1725"/>
      <c r="BV18" s="1725"/>
      <c r="BW18" s="1725"/>
      <c r="BX18" s="1725"/>
      <c r="BY18" s="1725"/>
      <c r="BZ18" s="1725"/>
      <c r="CA18" s="1725"/>
      <c r="CB18" s="1725"/>
      <c r="CC18" s="1725"/>
      <c r="CD18" s="1725"/>
      <c r="CE18" s="1725"/>
      <c r="CF18" s="1725"/>
      <c r="CG18" s="1725"/>
      <c r="CH18" s="1725"/>
      <c r="CI18" s="1725"/>
      <c r="CJ18" s="1784"/>
      <c r="CK18" s="1784"/>
      <c r="CL18" s="1784"/>
      <c r="CM18" s="1784"/>
      <c r="CN18" s="1784"/>
      <c r="CO18" s="1784"/>
      <c r="CP18" s="1784"/>
      <c r="CQ18" s="1784"/>
      <c r="CR18" s="1784"/>
      <c r="CS18" s="1784"/>
      <c r="CT18" s="1784"/>
    </row>
    <row r="19" spans="2:98" ht="25.25" customHeight="1" thickBot="1">
      <c r="B19" s="1811"/>
      <c r="C19" s="1812"/>
      <c r="D19" s="1813"/>
      <c r="E19" s="1787" t="s">
        <v>982</v>
      </c>
      <c r="F19" s="1788"/>
      <c r="G19" s="1788"/>
      <c r="H19" s="1788"/>
      <c r="I19" s="1788"/>
      <c r="J19" s="1788"/>
      <c r="K19" s="1788"/>
      <c r="L19" s="1788"/>
      <c r="M19" s="1788"/>
      <c r="N19" s="1788"/>
      <c r="O19" s="1788"/>
      <c r="P19" s="1788"/>
      <c r="Q19" s="1789"/>
      <c r="R19" s="1713"/>
      <c r="S19" s="1627"/>
      <c r="T19" s="1627"/>
      <c r="U19" s="1627"/>
      <c r="V19" s="1627"/>
      <c r="W19" s="1745"/>
      <c r="X19" s="511"/>
      <c r="AB19" s="1753"/>
      <c r="AC19" s="1754"/>
      <c r="AD19" s="1754"/>
      <c r="AE19" s="1755"/>
      <c r="AF19" s="1738" t="s">
        <v>763</v>
      </c>
      <c r="AG19" s="1739"/>
      <c r="AH19" s="1739"/>
      <c r="AI19" s="1739"/>
      <c r="AJ19" s="1739"/>
      <c r="AK19" s="1739"/>
      <c r="AL19" s="1739"/>
      <c r="AM19" s="1739"/>
      <c r="AN19" s="1739"/>
      <c r="AO19" s="1739"/>
      <c r="AP19" s="1739"/>
      <c r="AQ19" s="1739"/>
      <c r="AR19" s="1739"/>
      <c r="AS19" s="1739"/>
      <c r="AT19" s="1739"/>
      <c r="AU19" s="1739"/>
      <c r="AV19" s="1739"/>
      <c r="AW19" s="1740"/>
      <c r="AX19" s="747"/>
      <c r="BQ19" s="1725"/>
      <c r="BR19" s="1725"/>
      <c r="BS19" s="1725"/>
      <c r="BT19" s="1725"/>
      <c r="BU19" s="1725"/>
      <c r="BV19" s="1725"/>
      <c r="BW19" s="1725"/>
      <c r="BX19" s="1725"/>
      <c r="BY19" s="1725"/>
      <c r="BZ19" s="1725"/>
      <c r="CA19" s="1725"/>
      <c r="CB19" s="1725"/>
      <c r="CC19" s="1725"/>
      <c r="CD19" s="1725"/>
      <c r="CE19" s="1725"/>
      <c r="CF19" s="1725"/>
      <c r="CG19" s="1725"/>
      <c r="CH19" s="1725"/>
      <c r="CI19" s="1725"/>
      <c r="CJ19" s="1784"/>
      <c r="CK19" s="1784"/>
      <c r="CL19" s="1784"/>
      <c r="CM19" s="1784"/>
      <c r="CN19" s="1784"/>
      <c r="CO19" s="1784"/>
      <c r="CP19" s="1784"/>
      <c r="CQ19" s="1784"/>
      <c r="CR19" s="1784"/>
      <c r="CS19" s="1784"/>
      <c r="CT19" s="1784"/>
    </row>
    <row r="20" spans="2:98" ht="25.25" customHeight="1" thickBot="1">
      <c r="B20" s="1811"/>
      <c r="C20" s="1812"/>
      <c r="D20" s="1813"/>
      <c r="E20" s="1762" t="s">
        <v>983</v>
      </c>
      <c r="F20" s="1763"/>
      <c r="G20" s="1763"/>
      <c r="H20" s="1763"/>
      <c r="I20" s="1763"/>
      <c r="J20" s="1763"/>
      <c r="K20" s="1763"/>
      <c r="L20" s="1763"/>
      <c r="M20" s="1763"/>
      <c r="N20" s="1763"/>
      <c r="O20" s="1763"/>
      <c r="P20" s="1763"/>
      <c r="Q20" s="1764"/>
      <c r="R20" s="1713"/>
      <c r="S20" s="1627"/>
      <c r="T20" s="1627"/>
      <c r="U20" s="1627"/>
      <c r="V20" s="1627"/>
      <c r="W20" s="1745"/>
      <c r="X20" s="511"/>
      <c r="AB20" s="1753"/>
      <c r="AC20" s="1754"/>
      <c r="AD20" s="1754"/>
      <c r="AE20" s="1755"/>
      <c r="AF20" s="1738" t="s">
        <v>764</v>
      </c>
      <c r="AG20" s="1739"/>
      <c r="AH20" s="1739"/>
      <c r="AI20" s="1739"/>
      <c r="AJ20" s="1739"/>
      <c r="AK20" s="1739"/>
      <c r="AL20" s="1739"/>
      <c r="AM20" s="1739"/>
      <c r="AN20" s="1739"/>
      <c r="AO20" s="1739"/>
      <c r="AP20" s="1739"/>
      <c r="AQ20" s="1739"/>
      <c r="AR20" s="1739"/>
      <c r="AS20" s="1739"/>
      <c r="AT20" s="1739"/>
      <c r="AU20" s="1739"/>
      <c r="AV20" s="1739"/>
      <c r="AW20" s="1740"/>
      <c r="AX20" s="747"/>
      <c r="BQ20" s="1725"/>
      <c r="BR20" s="1725"/>
      <c r="BS20" s="1725"/>
      <c r="BT20" s="1725"/>
      <c r="BU20" s="1725"/>
      <c r="BV20" s="1725"/>
      <c r="BW20" s="1725"/>
      <c r="BX20" s="1725"/>
      <c r="BY20" s="1725"/>
      <c r="BZ20" s="1725"/>
      <c r="CA20" s="1725"/>
      <c r="CB20" s="1725"/>
      <c r="CC20" s="1725"/>
      <c r="CD20" s="1725"/>
      <c r="CE20" s="1725"/>
      <c r="CF20" s="1725"/>
      <c r="CG20" s="1725"/>
      <c r="CH20" s="1725"/>
      <c r="CI20" s="1725"/>
      <c r="CJ20" s="1784"/>
      <c r="CK20" s="1784"/>
      <c r="CL20" s="1784"/>
      <c r="CM20" s="1784"/>
      <c r="CN20" s="1784"/>
      <c r="CO20" s="1784"/>
      <c r="CP20" s="1784"/>
      <c r="CQ20" s="1784"/>
      <c r="CR20" s="1784"/>
      <c r="CS20" s="1784"/>
      <c r="CT20" s="1784"/>
    </row>
    <row r="21" spans="2:98" ht="25.25" customHeight="1" thickBot="1">
      <c r="B21" s="1811"/>
      <c r="C21" s="1812"/>
      <c r="D21" s="1813"/>
      <c r="E21" s="1762" t="s">
        <v>984</v>
      </c>
      <c r="F21" s="1763"/>
      <c r="G21" s="1763"/>
      <c r="H21" s="1763"/>
      <c r="I21" s="1763"/>
      <c r="J21" s="1763"/>
      <c r="K21" s="1763"/>
      <c r="L21" s="1763"/>
      <c r="M21" s="1763"/>
      <c r="N21" s="1763"/>
      <c r="O21" s="1763"/>
      <c r="P21" s="1763"/>
      <c r="Q21" s="1764"/>
      <c r="R21" s="1713"/>
      <c r="S21" s="1627"/>
      <c r="T21" s="1627"/>
      <c r="U21" s="1627"/>
      <c r="V21" s="1627"/>
      <c r="W21" s="1745"/>
      <c r="X21" s="511"/>
      <c r="AB21" s="1756"/>
      <c r="AC21" s="1757"/>
      <c r="AD21" s="1757"/>
      <c r="AE21" s="1758"/>
      <c r="AF21" s="1736" t="s">
        <v>765</v>
      </c>
      <c r="AG21" s="1737"/>
      <c r="AH21" s="1737"/>
      <c r="AI21" s="1737"/>
      <c r="AJ21" s="1737"/>
      <c r="AK21" s="1737"/>
      <c r="AL21" s="1737"/>
      <c r="AM21" s="1737"/>
      <c r="AN21" s="1737"/>
      <c r="AO21" s="1737"/>
      <c r="AP21" s="1737"/>
      <c r="AQ21" s="1737"/>
      <c r="AR21" s="1737"/>
      <c r="AS21" s="1737"/>
      <c r="AT21" s="1737"/>
      <c r="AU21" s="1737"/>
      <c r="AV21" s="1737"/>
      <c r="AW21" s="1737"/>
      <c r="AX21" s="747"/>
      <c r="BQ21" s="1725"/>
      <c r="BR21" s="1725"/>
      <c r="BS21" s="1725"/>
      <c r="BT21" s="1725"/>
      <c r="BU21" s="1725"/>
      <c r="BV21" s="1725"/>
      <c r="BW21" s="1725"/>
      <c r="BX21" s="1725"/>
      <c r="BY21" s="1725"/>
      <c r="BZ21" s="1725"/>
      <c r="CA21" s="1725"/>
      <c r="CB21" s="1725"/>
      <c r="CC21" s="1725"/>
      <c r="CD21" s="1725"/>
      <c r="CE21" s="1725"/>
      <c r="CF21" s="1725"/>
      <c r="CG21" s="1725"/>
      <c r="CH21" s="1725"/>
      <c r="CI21" s="1725"/>
      <c r="CJ21" s="1761"/>
      <c r="CK21" s="1761"/>
      <c r="CL21" s="1761"/>
      <c r="CM21" s="1761"/>
      <c r="CN21" s="1761"/>
      <c r="CO21" s="1761"/>
      <c r="CP21" s="1761"/>
      <c r="CQ21" s="1761"/>
      <c r="CR21" s="1761"/>
      <c r="CS21" s="1761"/>
      <c r="CT21" s="1761"/>
    </row>
    <row r="22" spans="2:98" ht="25.25" customHeight="1" thickBot="1">
      <c r="B22" s="1811"/>
      <c r="C22" s="1812"/>
      <c r="D22" s="1813"/>
      <c r="E22" s="1762" t="s">
        <v>985</v>
      </c>
      <c r="F22" s="1763"/>
      <c r="G22" s="1763"/>
      <c r="H22" s="1763"/>
      <c r="I22" s="1763"/>
      <c r="J22" s="1763"/>
      <c r="K22" s="1763"/>
      <c r="L22" s="1763"/>
      <c r="M22" s="1763"/>
      <c r="N22" s="1763"/>
      <c r="O22" s="1763"/>
      <c r="P22" s="1763"/>
      <c r="Q22" s="1764"/>
      <c r="R22" s="1713"/>
      <c r="S22" s="1627"/>
      <c r="T22" s="1627"/>
      <c r="U22" s="1627"/>
      <c r="V22" s="1627"/>
      <c r="W22" s="1745"/>
      <c r="X22" s="511"/>
      <c r="AB22" s="1765" t="s">
        <v>522</v>
      </c>
      <c r="AC22" s="1766"/>
      <c r="AD22" s="1766"/>
      <c r="AE22" s="1766"/>
      <c r="AF22" s="1738" t="s">
        <v>766</v>
      </c>
      <c r="AG22" s="1739"/>
      <c r="AH22" s="1739"/>
      <c r="AI22" s="1739"/>
      <c r="AJ22" s="1739"/>
      <c r="AK22" s="1739"/>
      <c r="AL22" s="1739"/>
      <c r="AM22" s="1739"/>
      <c r="AN22" s="1739"/>
      <c r="AO22" s="1739"/>
      <c r="AP22" s="1739"/>
      <c r="AQ22" s="1739"/>
      <c r="AR22" s="1739"/>
      <c r="AS22" s="1739"/>
      <c r="AT22" s="1739"/>
      <c r="AU22" s="1739"/>
      <c r="AV22" s="1739"/>
      <c r="AW22" s="1740"/>
      <c r="AX22" s="747"/>
      <c r="BQ22" s="1725"/>
      <c r="BR22" s="1725"/>
      <c r="BS22" s="1725"/>
      <c r="BT22" s="1725"/>
      <c r="BU22" s="1725"/>
      <c r="BV22" s="1725"/>
      <c r="BW22" s="1725"/>
      <c r="BX22" s="1725"/>
      <c r="BY22" s="1725"/>
      <c r="BZ22" s="1725"/>
      <c r="CA22" s="1725"/>
      <c r="CB22" s="1725"/>
      <c r="CC22" s="1725"/>
      <c r="CD22" s="1725"/>
      <c r="CE22" s="1725"/>
      <c r="CF22" s="1725"/>
      <c r="CG22" s="1725"/>
      <c r="CH22" s="1725"/>
      <c r="CI22" s="1725"/>
      <c r="CJ22" s="1761"/>
      <c r="CK22" s="1761"/>
      <c r="CL22" s="1761"/>
      <c r="CM22" s="1761"/>
      <c r="CN22" s="1761"/>
      <c r="CO22" s="1761"/>
      <c r="CP22" s="1761"/>
      <c r="CQ22" s="1761"/>
      <c r="CR22" s="1761"/>
      <c r="CS22" s="1761"/>
      <c r="CT22" s="1761"/>
    </row>
    <row r="23" spans="2:98" ht="25.25" customHeight="1" thickBot="1">
      <c r="B23" s="1811"/>
      <c r="C23" s="1812"/>
      <c r="D23" s="1813"/>
      <c r="E23" s="1762" t="s">
        <v>986</v>
      </c>
      <c r="F23" s="1763"/>
      <c r="G23" s="1763"/>
      <c r="H23" s="1763"/>
      <c r="I23" s="1763"/>
      <c r="J23" s="1763"/>
      <c r="K23" s="1763"/>
      <c r="L23" s="1763"/>
      <c r="M23" s="1763"/>
      <c r="N23" s="1763"/>
      <c r="O23" s="1763"/>
      <c r="P23" s="1763"/>
      <c r="Q23" s="1764"/>
      <c r="R23" s="1713"/>
      <c r="S23" s="1627"/>
      <c r="T23" s="1627"/>
      <c r="U23" s="1627"/>
      <c r="V23" s="1627"/>
      <c r="W23" s="1745"/>
      <c r="X23" s="511"/>
      <c r="AB23" s="1765" t="s">
        <v>386</v>
      </c>
      <c r="AC23" s="1766"/>
      <c r="AD23" s="1766"/>
      <c r="AE23" s="1766"/>
      <c r="AF23" s="1819" t="s">
        <v>767</v>
      </c>
      <c r="AG23" s="1820"/>
      <c r="AH23" s="1820"/>
      <c r="AI23" s="1820"/>
      <c r="AJ23" s="1820"/>
      <c r="AK23" s="1820"/>
      <c r="AL23" s="1820"/>
      <c r="AM23" s="1820"/>
      <c r="AN23" s="1820"/>
      <c r="AO23" s="1820"/>
      <c r="AP23" s="1820"/>
      <c r="AQ23" s="1820"/>
      <c r="AR23" s="1820"/>
      <c r="AS23" s="1820"/>
      <c r="AT23" s="1820"/>
      <c r="AU23" s="1820"/>
      <c r="AV23" s="1820"/>
      <c r="AW23" s="1821"/>
      <c r="AX23" s="747"/>
      <c r="BQ23" s="1725"/>
      <c r="BR23" s="1725"/>
      <c r="BS23" s="1725"/>
      <c r="BT23" s="1725"/>
      <c r="BU23" s="1725"/>
      <c r="BV23" s="1725"/>
      <c r="BW23" s="1725"/>
      <c r="BX23" s="1725"/>
      <c r="BY23" s="1725"/>
      <c r="BZ23" s="1725"/>
      <c r="CA23" s="1725"/>
      <c r="CB23" s="1725"/>
      <c r="CC23" s="1725"/>
      <c r="CD23" s="1725"/>
      <c r="CE23" s="1725"/>
      <c r="CF23" s="1725"/>
      <c r="CG23" s="1725"/>
      <c r="CH23" s="1725"/>
      <c r="CI23" s="1725"/>
      <c r="CJ23" s="1761"/>
      <c r="CK23" s="1761"/>
      <c r="CL23" s="1761"/>
      <c r="CM23" s="1761"/>
      <c r="CN23" s="1761"/>
      <c r="CO23" s="1761"/>
      <c r="CP23" s="1761"/>
      <c r="CQ23" s="1761"/>
      <c r="CR23" s="1761"/>
      <c r="CS23" s="1761"/>
      <c r="CT23" s="1761"/>
    </row>
    <row r="24" spans="2:98" ht="25.25" customHeight="1" thickBot="1">
      <c r="B24" s="1811"/>
      <c r="C24" s="1812"/>
      <c r="D24" s="1813"/>
      <c r="E24" s="1762" t="s">
        <v>987</v>
      </c>
      <c r="F24" s="1763"/>
      <c r="G24" s="1763"/>
      <c r="H24" s="1763"/>
      <c r="I24" s="1763"/>
      <c r="J24" s="1763"/>
      <c r="K24" s="1763"/>
      <c r="L24" s="1763"/>
      <c r="M24" s="1763"/>
      <c r="N24" s="1763"/>
      <c r="O24" s="1763"/>
      <c r="P24" s="1763"/>
      <c r="Q24" s="1764"/>
      <c r="R24" s="1713"/>
      <c r="S24" s="1627"/>
      <c r="T24" s="1627"/>
      <c r="U24" s="1627"/>
      <c r="V24" s="1627"/>
      <c r="W24" s="1745"/>
      <c r="X24" s="746"/>
      <c r="Y24" s="527"/>
      <c r="Z24" s="527"/>
      <c r="AA24" s="527"/>
      <c r="BF24" s="527"/>
      <c r="BQ24" s="527"/>
      <c r="BR24" s="527"/>
      <c r="BS24" s="527"/>
      <c r="BT24" s="527"/>
    </row>
    <row r="25" spans="2:98" ht="25.25" customHeight="1" thickBot="1">
      <c r="B25" s="1811"/>
      <c r="C25" s="1812"/>
      <c r="D25" s="1813"/>
      <c r="E25" s="1762" t="s">
        <v>988</v>
      </c>
      <c r="F25" s="1763"/>
      <c r="G25" s="1763"/>
      <c r="H25" s="1763"/>
      <c r="I25" s="1763"/>
      <c r="J25" s="1763"/>
      <c r="K25" s="1763"/>
      <c r="L25" s="1763"/>
      <c r="M25" s="1763"/>
      <c r="N25" s="1763"/>
      <c r="O25" s="1763"/>
      <c r="P25" s="1763"/>
      <c r="Q25" s="1764"/>
      <c r="R25" s="1713"/>
      <c r="S25" s="1627"/>
      <c r="T25" s="1627"/>
      <c r="U25" s="1627"/>
      <c r="V25" s="1627"/>
      <c r="W25" s="1745"/>
      <c r="X25" s="746"/>
      <c r="Y25" s="527"/>
      <c r="Z25" s="527"/>
      <c r="AA25" s="527"/>
      <c r="AB25" s="1835" t="s">
        <v>770</v>
      </c>
      <c r="AC25" s="1836"/>
      <c r="AD25" s="1836"/>
      <c r="AE25" s="1837"/>
      <c r="AF25" s="1767" t="s">
        <v>1106</v>
      </c>
      <c r="AG25" s="1768"/>
      <c r="AH25" s="1768"/>
      <c r="AI25" s="1768"/>
      <c r="AJ25" s="1768"/>
      <c r="AK25" s="1768"/>
      <c r="AL25" s="1768"/>
      <c r="AM25" s="1768"/>
      <c r="AN25" s="1768"/>
      <c r="AO25" s="1768"/>
      <c r="AP25" s="1768"/>
      <c r="AQ25" s="1768"/>
      <c r="AR25" s="1768"/>
      <c r="AS25" s="1768"/>
      <c r="AT25" s="1768"/>
      <c r="AU25" s="1768"/>
      <c r="AV25" s="1768"/>
      <c r="AW25" s="1769"/>
      <c r="AX25" s="879"/>
      <c r="AY25" s="752"/>
      <c r="BF25" s="527"/>
    </row>
    <row r="26" spans="2:98" ht="25.25" customHeight="1" thickBot="1">
      <c r="B26" s="1811"/>
      <c r="C26" s="1812"/>
      <c r="D26" s="1813"/>
      <c r="E26" s="1762" t="s">
        <v>989</v>
      </c>
      <c r="F26" s="1763"/>
      <c r="G26" s="1763"/>
      <c r="H26" s="1763"/>
      <c r="I26" s="1763"/>
      <c r="J26" s="1763"/>
      <c r="K26" s="1763"/>
      <c r="L26" s="1763"/>
      <c r="M26" s="1763"/>
      <c r="N26" s="1763"/>
      <c r="O26" s="1763"/>
      <c r="P26" s="1763"/>
      <c r="Q26" s="1764"/>
      <c r="R26" s="1713"/>
      <c r="S26" s="1627"/>
      <c r="T26" s="1627"/>
      <c r="U26" s="1627"/>
      <c r="V26" s="1627"/>
      <c r="W26" s="1745"/>
      <c r="X26" s="511"/>
      <c r="AB26" s="1838"/>
      <c r="AC26" s="1839"/>
      <c r="AD26" s="1839"/>
      <c r="AE26" s="1840"/>
      <c r="AF26" s="1767" t="s">
        <v>1107</v>
      </c>
      <c r="AG26" s="1768"/>
      <c r="AH26" s="1768"/>
      <c r="AI26" s="1768"/>
      <c r="AJ26" s="1768"/>
      <c r="AK26" s="1768"/>
      <c r="AL26" s="1768"/>
      <c r="AM26" s="1768"/>
      <c r="AN26" s="1768"/>
      <c r="AO26" s="1768"/>
      <c r="AP26" s="1768"/>
      <c r="AQ26" s="1768"/>
      <c r="AR26" s="1768"/>
      <c r="AS26" s="1768"/>
      <c r="AT26" s="1768"/>
      <c r="AU26" s="1768"/>
      <c r="AV26" s="1768"/>
      <c r="AW26" s="1769"/>
      <c r="AX26" s="879"/>
      <c r="AY26" s="752"/>
    </row>
    <row r="27" spans="2:98" ht="25.25" customHeight="1" thickBot="1">
      <c r="B27" s="1811"/>
      <c r="C27" s="1812"/>
      <c r="D27" s="1813"/>
      <c r="E27" s="1762" t="s">
        <v>990</v>
      </c>
      <c r="F27" s="1763"/>
      <c r="G27" s="1763"/>
      <c r="H27" s="1763"/>
      <c r="I27" s="1763"/>
      <c r="J27" s="1763"/>
      <c r="K27" s="1763"/>
      <c r="L27" s="1763"/>
      <c r="M27" s="1763"/>
      <c r="N27" s="1763"/>
      <c r="O27" s="1763"/>
      <c r="P27" s="1763"/>
      <c r="Q27" s="1764"/>
      <c r="R27" s="1713"/>
      <c r="S27" s="1627"/>
      <c r="T27" s="1627"/>
      <c r="U27" s="1627"/>
      <c r="V27" s="1627"/>
      <c r="W27" s="1745"/>
      <c r="X27" s="511"/>
      <c r="AB27" s="940"/>
      <c r="AC27" s="940"/>
      <c r="AD27" s="940"/>
      <c r="AE27" s="940"/>
      <c r="AF27" s="752"/>
    </row>
    <row r="28" spans="2:98" ht="25.25" customHeight="1" thickBot="1">
      <c r="B28" s="1811"/>
      <c r="C28" s="1812"/>
      <c r="D28" s="1813"/>
      <c r="E28" s="1762" t="s">
        <v>991</v>
      </c>
      <c r="F28" s="1763"/>
      <c r="G28" s="1763"/>
      <c r="H28" s="1763"/>
      <c r="I28" s="1763"/>
      <c r="J28" s="1763"/>
      <c r="K28" s="1763"/>
      <c r="L28" s="1763"/>
      <c r="M28" s="1763"/>
      <c r="N28" s="1763"/>
      <c r="O28" s="1763"/>
      <c r="P28" s="1763"/>
      <c r="Q28" s="1764"/>
      <c r="R28" s="1713"/>
      <c r="S28" s="1627"/>
      <c r="T28" s="1627"/>
      <c r="U28" s="1627"/>
      <c r="V28" s="1627"/>
      <c r="W28" s="1745"/>
      <c r="X28" s="511"/>
      <c r="AB28" s="752"/>
      <c r="AC28" s="752"/>
      <c r="AD28" s="752"/>
      <c r="AE28" s="752"/>
      <c r="AF28" s="752"/>
    </row>
    <row r="29" spans="2:98" ht="25.25" customHeight="1" thickBot="1">
      <c r="B29" s="1814"/>
      <c r="C29" s="1815"/>
      <c r="D29" s="1816"/>
      <c r="E29" s="1762" t="s">
        <v>992</v>
      </c>
      <c r="F29" s="1763"/>
      <c r="G29" s="1763"/>
      <c r="H29" s="1763"/>
      <c r="I29" s="1763"/>
      <c r="J29" s="1763"/>
      <c r="K29" s="1763"/>
      <c r="L29" s="1763"/>
      <c r="M29" s="1763"/>
      <c r="N29" s="1763"/>
      <c r="O29" s="1763"/>
      <c r="P29" s="1763"/>
      <c r="Q29" s="1764"/>
      <c r="R29" s="1713"/>
      <c r="S29" s="1627"/>
      <c r="T29" s="1627"/>
      <c r="U29" s="1627"/>
      <c r="V29" s="1627"/>
      <c r="W29" s="1745"/>
      <c r="X29" s="511"/>
      <c r="AB29" s="752"/>
      <c r="AC29" s="752"/>
      <c r="AD29" s="752"/>
      <c r="AE29" s="752"/>
      <c r="AF29" s="752"/>
    </row>
    <row r="30" spans="2:98" ht="25.25" customHeight="1">
      <c r="B30" s="875"/>
      <c r="C30" s="875"/>
      <c r="D30" s="874"/>
      <c r="E30" s="1817"/>
      <c r="F30" s="1817"/>
      <c r="G30" s="1817"/>
      <c r="H30" s="1817"/>
      <c r="I30" s="1817"/>
      <c r="J30" s="1817"/>
      <c r="K30" s="1817"/>
      <c r="L30" s="1817"/>
      <c r="M30" s="1817"/>
      <c r="N30" s="1817"/>
      <c r="O30" s="1817"/>
      <c r="P30" s="1817"/>
      <c r="Q30" s="1817"/>
      <c r="R30" s="1818"/>
      <c r="S30" s="1818"/>
      <c r="T30" s="1818"/>
      <c r="U30" s="1818"/>
      <c r="V30" s="1818"/>
      <c r="W30" s="1818"/>
      <c r="X30" s="511"/>
      <c r="AB30" s="752"/>
      <c r="AC30" s="752"/>
      <c r="AD30" s="752"/>
      <c r="AE30" s="752"/>
    </row>
    <row r="31" spans="2:98" ht="9" customHeight="1">
      <c r="B31" s="878"/>
      <c r="C31" s="878"/>
      <c r="D31" s="878"/>
      <c r="E31" s="878"/>
      <c r="F31" s="878"/>
      <c r="G31" s="878"/>
      <c r="H31" s="878"/>
      <c r="I31" s="878"/>
      <c r="J31" s="878"/>
      <c r="K31" s="878"/>
      <c r="L31" s="878"/>
      <c r="M31" s="878"/>
      <c r="N31" s="873"/>
      <c r="O31" s="873"/>
      <c r="P31" s="873"/>
      <c r="Q31" s="873"/>
      <c r="R31" s="514"/>
      <c r="S31" s="514"/>
      <c r="T31" s="511"/>
      <c r="U31" s="511"/>
      <c r="V31" s="511"/>
      <c r="Z31" s="511"/>
      <c r="AA31" s="511"/>
      <c r="BG31" s="511"/>
      <c r="BH31" s="511"/>
      <c r="BI31" s="511"/>
      <c r="BJ31" s="511"/>
      <c r="BK31" s="511"/>
      <c r="BL31" s="511"/>
      <c r="BM31" s="511"/>
      <c r="BN31" s="510"/>
      <c r="BO31" s="510"/>
      <c r="BP31" s="510"/>
      <c r="BQ31" s="510"/>
    </row>
    <row r="32" spans="2:98" ht="21.75" customHeight="1" thickBot="1">
      <c r="B32" s="742" t="s">
        <v>1006</v>
      </c>
      <c r="C32" s="526"/>
      <c r="D32" s="526"/>
      <c r="E32" s="511"/>
      <c r="F32" s="511"/>
      <c r="G32" s="511"/>
      <c r="H32" s="511"/>
      <c r="I32" s="511"/>
      <c r="J32" s="511"/>
      <c r="K32" s="511"/>
      <c r="L32" s="511"/>
      <c r="M32" s="511"/>
      <c r="N32" s="511"/>
      <c r="O32" s="514"/>
      <c r="P32" s="514"/>
      <c r="Q32" s="514"/>
      <c r="R32" s="514"/>
      <c r="S32" s="514"/>
      <c r="T32" s="511"/>
      <c r="U32" s="511"/>
      <c r="V32" s="511"/>
      <c r="W32" s="511"/>
      <c r="X32" s="511"/>
      <c r="Y32" s="511"/>
      <c r="Z32" s="511"/>
      <c r="AA32" s="511"/>
      <c r="AB32" s="511"/>
      <c r="AC32" s="511"/>
      <c r="AD32" s="511"/>
      <c r="AE32" s="511"/>
      <c r="AF32" s="511"/>
      <c r="AG32" s="511"/>
      <c r="AH32" s="511"/>
      <c r="AI32" s="511"/>
      <c r="AJ32" s="511"/>
      <c r="AK32" s="511"/>
      <c r="AL32" s="511"/>
      <c r="AM32" s="511"/>
      <c r="AN32" s="511"/>
      <c r="AO32" s="511"/>
      <c r="AP32" s="511"/>
      <c r="AQ32" s="511"/>
      <c r="AR32" s="511"/>
      <c r="AS32" s="511"/>
      <c r="AT32" s="511"/>
      <c r="AU32" s="511"/>
      <c r="AV32" s="511"/>
      <c r="AW32" s="511"/>
      <c r="AX32" s="511"/>
      <c r="AY32" s="511"/>
      <c r="AZ32" s="511"/>
      <c r="BA32" s="511"/>
      <c r="BB32" s="511"/>
      <c r="BC32" s="511"/>
      <c r="BD32" s="511"/>
      <c r="BE32" s="511"/>
      <c r="BF32" s="511"/>
      <c r="BG32" s="511"/>
      <c r="BH32" s="511"/>
      <c r="BI32" s="511"/>
      <c r="BJ32" s="511"/>
      <c r="BK32" s="511"/>
      <c r="BL32" s="511"/>
      <c r="BM32" s="511"/>
      <c r="BN32" s="510"/>
      <c r="BO32" s="510"/>
      <c r="BP32" s="510"/>
      <c r="BQ32" s="510"/>
    </row>
    <row r="33" spans="2:53" ht="35.15" customHeight="1" thickBot="1">
      <c r="B33" s="1650" t="s">
        <v>7</v>
      </c>
      <c r="C33" s="1651"/>
      <c r="D33" s="1651"/>
      <c r="E33" s="1651"/>
      <c r="F33" s="1651"/>
      <c r="G33" s="1651"/>
      <c r="H33" s="1651"/>
      <c r="I33" s="1651"/>
      <c r="J33" s="1652"/>
      <c r="K33" s="1653" t="s">
        <v>619</v>
      </c>
      <c r="L33" s="1654"/>
      <c r="M33" s="1654"/>
      <c r="N33" s="1655"/>
      <c r="O33" s="1656" t="s">
        <v>618</v>
      </c>
      <c r="P33" s="1654"/>
      <c r="Q33" s="1654"/>
      <c r="R33" s="1655"/>
      <c r="S33" s="1656" t="s">
        <v>617</v>
      </c>
      <c r="T33" s="1654"/>
      <c r="U33" s="1654"/>
      <c r="V33" s="1655"/>
      <c r="W33" s="1656" t="s">
        <v>616</v>
      </c>
      <c r="X33" s="1654"/>
      <c r="Y33" s="1654"/>
      <c r="Z33" s="1655"/>
      <c r="AA33" s="1656" t="s">
        <v>615</v>
      </c>
      <c r="AB33" s="1654"/>
      <c r="AC33" s="1654"/>
      <c r="AD33" s="1655"/>
      <c r="AE33" s="1656" t="s">
        <v>614</v>
      </c>
      <c r="AF33" s="1654"/>
      <c r="AG33" s="1654"/>
      <c r="AH33" s="1655"/>
      <c r="AI33" s="1656" t="s">
        <v>613</v>
      </c>
      <c r="AJ33" s="1654"/>
      <c r="AK33" s="1654"/>
      <c r="AL33" s="1655"/>
      <c r="AM33" s="1656" t="s">
        <v>612</v>
      </c>
      <c r="AN33" s="1654"/>
      <c r="AO33" s="1654"/>
      <c r="AP33" s="1655"/>
      <c r="AQ33" s="1669" t="s">
        <v>611</v>
      </c>
      <c r="AR33" s="1670"/>
      <c r="AS33" s="1670"/>
      <c r="AT33" s="1671"/>
      <c r="AU33" s="1669" t="s">
        <v>610</v>
      </c>
      <c r="AV33" s="1670"/>
      <c r="AW33" s="1670"/>
      <c r="AX33" s="1666" t="s">
        <v>357</v>
      </c>
      <c r="AY33" s="525"/>
      <c r="AZ33" s="525"/>
      <c r="BA33" s="525"/>
    </row>
    <row r="34" spans="2:53" ht="42.65" customHeight="1">
      <c r="B34" s="1709"/>
      <c r="C34" s="1710"/>
      <c r="D34" s="1721" t="s">
        <v>337</v>
      </c>
      <c r="E34" s="1722"/>
      <c r="F34" s="1722"/>
      <c r="G34" s="1722"/>
      <c r="H34" s="1722"/>
      <c r="I34" s="1722"/>
      <c r="J34" s="1723"/>
      <c r="K34" s="1665"/>
      <c r="L34" s="1618"/>
      <c r="M34" s="1618"/>
      <c r="N34" s="1619"/>
      <c r="O34" s="1617"/>
      <c r="P34" s="1618"/>
      <c r="Q34" s="1618"/>
      <c r="R34" s="1619"/>
      <c r="S34" s="1617"/>
      <c r="T34" s="1618"/>
      <c r="U34" s="1618"/>
      <c r="V34" s="1619"/>
      <c r="W34" s="1617"/>
      <c r="X34" s="1618"/>
      <c r="Y34" s="1618"/>
      <c r="Z34" s="1619"/>
      <c r="AA34" s="1617"/>
      <c r="AB34" s="1618"/>
      <c r="AC34" s="1618"/>
      <c r="AD34" s="1619"/>
      <c r="AE34" s="1617"/>
      <c r="AF34" s="1618"/>
      <c r="AG34" s="1618"/>
      <c r="AH34" s="1619"/>
      <c r="AI34" s="1617"/>
      <c r="AJ34" s="1618"/>
      <c r="AK34" s="1618"/>
      <c r="AL34" s="1619"/>
      <c r="AM34" s="1617"/>
      <c r="AN34" s="1618"/>
      <c r="AO34" s="1618"/>
      <c r="AP34" s="1619"/>
      <c r="AQ34" s="1617"/>
      <c r="AR34" s="1618"/>
      <c r="AS34" s="1618"/>
      <c r="AT34" s="1619"/>
      <c r="AU34" s="1617"/>
      <c r="AV34" s="1618"/>
      <c r="AW34" s="1618"/>
      <c r="AX34" s="1667"/>
      <c r="AY34" s="525"/>
      <c r="AZ34" s="525"/>
      <c r="BA34" s="525"/>
    </row>
    <row r="35" spans="2:53" ht="31.5" customHeight="1" thickBot="1">
      <c r="B35" s="1709"/>
      <c r="C35" s="1710"/>
      <c r="D35" s="1707" t="s">
        <v>769</v>
      </c>
      <c r="E35" s="1708"/>
      <c r="F35" s="1708"/>
      <c r="G35" s="1708"/>
      <c r="H35" s="1708"/>
      <c r="I35" s="1708"/>
      <c r="J35" s="1712"/>
      <c r="K35" s="1664"/>
      <c r="L35" s="1632"/>
      <c r="M35" s="1624" t="s">
        <v>247</v>
      </c>
      <c r="N35" s="1625"/>
      <c r="O35" s="1631"/>
      <c r="P35" s="1632"/>
      <c r="Q35" s="1624" t="s">
        <v>247</v>
      </c>
      <c r="R35" s="1625"/>
      <c r="S35" s="1631"/>
      <c r="T35" s="1632"/>
      <c r="U35" s="1624" t="s">
        <v>247</v>
      </c>
      <c r="V35" s="1625"/>
      <c r="W35" s="1631"/>
      <c r="X35" s="1632"/>
      <c r="Y35" s="1624" t="s">
        <v>247</v>
      </c>
      <c r="Z35" s="1625"/>
      <c r="AA35" s="1631"/>
      <c r="AB35" s="1632"/>
      <c r="AC35" s="1624" t="s">
        <v>247</v>
      </c>
      <c r="AD35" s="1625"/>
      <c r="AE35" s="1631"/>
      <c r="AF35" s="1632"/>
      <c r="AG35" s="1624" t="s">
        <v>247</v>
      </c>
      <c r="AH35" s="1625"/>
      <c r="AI35" s="1631"/>
      <c r="AJ35" s="1632"/>
      <c r="AK35" s="1624" t="s">
        <v>247</v>
      </c>
      <c r="AL35" s="1625"/>
      <c r="AM35" s="1631"/>
      <c r="AN35" s="1632"/>
      <c r="AO35" s="1624" t="s">
        <v>247</v>
      </c>
      <c r="AP35" s="1625"/>
      <c r="AQ35" s="1631"/>
      <c r="AR35" s="1632"/>
      <c r="AS35" s="1624" t="s">
        <v>247</v>
      </c>
      <c r="AT35" s="1625"/>
      <c r="AU35" s="1674"/>
      <c r="AV35" s="1624"/>
      <c r="AW35" s="750" t="s">
        <v>768</v>
      </c>
      <c r="AX35" s="1667"/>
      <c r="AY35" s="525"/>
      <c r="AZ35" s="525"/>
      <c r="BA35" s="525"/>
    </row>
    <row r="36" spans="2:53" ht="28.5" customHeight="1" thickBot="1">
      <c r="B36" s="1709"/>
      <c r="C36" s="1710"/>
      <c r="D36" s="1718" t="s">
        <v>387</v>
      </c>
      <c r="E36" s="1719"/>
      <c r="F36" s="1719"/>
      <c r="G36" s="1719"/>
      <c r="H36" s="1719"/>
      <c r="I36" s="1719"/>
      <c r="J36" s="1720"/>
      <c r="K36" s="1615"/>
      <c r="L36" s="1616"/>
      <c r="M36" s="1629" t="s">
        <v>247</v>
      </c>
      <c r="N36" s="1630"/>
      <c r="O36" s="1623"/>
      <c r="P36" s="1616"/>
      <c r="Q36" s="1629" t="s">
        <v>247</v>
      </c>
      <c r="R36" s="1630"/>
      <c r="S36" s="1623"/>
      <c r="T36" s="1616"/>
      <c r="U36" s="1629" t="s">
        <v>247</v>
      </c>
      <c r="V36" s="1630"/>
      <c r="W36" s="1623"/>
      <c r="X36" s="1616"/>
      <c r="Y36" s="1629" t="s">
        <v>247</v>
      </c>
      <c r="Z36" s="1630"/>
      <c r="AA36" s="1623"/>
      <c r="AB36" s="1616"/>
      <c r="AC36" s="1629" t="s">
        <v>247</v>
      </c>
      <c r="AD36" s="1630"/>
      <c r="AE36" s="1623"/>
      <c r="AF36" s="1616"/>
      <c r="AG36" s="1629" t="s">
        <v>247</v>
      </c>
      <c r="AH36" s="1630"/>
      <c r="AI36" s="1623"/>
      <c r="AJ36" s="1616"/>
      <c r="AK36" s="1629" t="s">
        <v>247</v>
      </c>
      <c r="AL36" s="1630"/>
      <c r="AM36" s="1623"/>
      <c r="AN36" s="1616"/>
      <c r="AO36" s="1629" t="s">
        <v>247</v>
      </c>
      <c r="AP36" s="1630"/>
      <c r="AQ36" s="1623"/>
      <c r="AR36" s="1616"/>
      <c r="AS36" s="1672" t="s">
        <v>247</v>
      </c>
      <c r="AT36" s="1673"/>
      <c r="AU36" s="1675"/>
      <c r="AV36" s="1676"/>
      <c r="AW36" s="751" t="s">
        <v>768</v>
      </c>
      <c r="AX36" s="1668"/>
      <c r="AY36" s="525"/>
      <c r="AZ36" s="525"/>
      <c r="BA36" s="525"/>
    </row>
    <row r="37" spans="2:53" ht="29.15" customHeight="1" thickBot="1">
      <c r="B37" s="1601" t="s">
        <v>737</v>
      </c>
      <c r="C37" s="1602"/>
      <c r="D37" s="1602"/>
      <c r="E37" s="1602"/>
      <c r="F37" s="1602"/>
      <c r="G37" s="1602"/>
      <c r="H37" s="1602"/>
      <c r="I37" s="1602"/>
      <c r="J37" s="1685"/>
      <c r="K37" s="1686"/>
      <c r="L37" s="1672"/>
      <c r="M37" s="1672"/>
      <c r="N37" s="1673"/>
      <c r="O37" s="1672"/>
      <c r="P37" s="1672"/>
      <c r="Q37" s="1672"/>
      <c r="R37" s="1672"/>
      <c r="S37" s="1741"/>
      <c r="T37" s="1672"/>
      <c r="U37" s="1672"/>
      <c r="V37" s="1672"/>
      <c r="W37" s="1741"/>
      <c r="X37" s="1672"/>
      <c r="Y37" s="1672"/>
      <c r="Z37" s="1673"/>
      <c r="AA37" s="1741"/>
      <c r="AB37" s="1672"/>
      <c r="AC37" s="1672"/>
      <c r="AD37" s="1673"/>
      <c r="AE37" s="1741"/>
      <c r="AF37" s="1672"/>
      <c r="AG37" s="1672"/>
      <c r="AH37" s="1673"/>
      <c r="AI37" s="1672"/>
      <c r="AJ37" s="1672"/>
      <c r="AK37" s="1672"/>
      <c r="AL37" s="1672"/>
      <c r="AM37" s="1741"/>
      <c r="AN37" s="1672"/>
      <c r="AO37" s="1672"/>
      <c r="AP37" s="1673"/>
      <c r="AQ37" s="1672"/>
      <c r="AR37" s="1672"/>
      <c r="AS37" s="1672"/>
      <c r="AT37" s="1673"/>
      <c r="AU37" s="1741"/>
      <c r="AV37" s="1672"/>
      <c r="AW37" s="1746"/>
      <c r="AX37" s="880"/>
      <c r="AY37" s="525"/>
      <c r="AZ37" s="525"/>
      <c r="BA37" s="525"/>
    </row>
    <row r="38" spans="2:53" ht="29.15" customHeight="1" thickBot="1">
      <c r="B38" s="1714" t="s">
        <v>8</v>
      </c>
      <c r="C38" s="1715"/>
      <c r="D38" s="1716"/>
      <c r="E38" s="1716"/>
      <c r="F38" s="1716"/>
      <c r="G38" s="1716"/>
      <c r="H38" s="1717"/>
      <c r="I38" s="1717"/>
      <c r="J38" s="1717"/>
      <c r="K38" s="1663"/>
      <c r="L38" s="1637"/>
      <c r="M38" s="1637"/>
      <c r="N38" s="1638"/>
      <c r="O38" s="1636"/>
      <c r="P38" s="1637"/>
      <c r="Q38" s="1637"/>
      <c r="R38" s="1638"/>
      <c r="S38" s="1636"/>
      <c r="T38" s="1637"/>
      <c r="U38" s="1637"/>
      <c r="V38" s="1638"/>
      <c r="W38" s="1636"/>
      <c r="X38" s="1637"/>
      <c r="Y38" s="1637"/>
      <c r="Z38" s="1638"/>
      <c r="AA38" s="1636"/>
      <c r="AB38" s="1637"/>
      <c r="AC38" s="1637"/>
      <c r="AD38" s="1638"/>
      <c r="AE38" s="1636"/>
      <c r="AF38" s="1637"/>
      <c r="AG38" s="1637"/>
      <c r="AH38" s="1638"/>
      <c r="AI38" s="1636"/>
      <c r="AJ38" s="1637"/>
      <c r="AK38" s="1637"/>
      <c r="AL38" s="1638"/>
      <c r="AM38" s="1636"/>
      <c r="AN38" s="1637"/>
      <c r="AO38" s="1637"/>
      <c r="AP38" s="1638"/>
      <c r="AQ38" s="1639"/>
      <c r="AR38" s="1640"/>
      <c r="AS38" s="1640"/>
      <c r="AT38" s="1641"/>
      <c r="AU38" s="1639"/>
      <c r="AV38" s="1640"/>
      <c r="AW38" s="1640"/>
      <c r="AX38" s="524"/>
      <c r="AY38" s="518"/>
      <c r="AZ38" s="518"/>
      <c r="BA38" s="518"/>
    </row>
    <row r="39" spans="2:53" ht="23.15" customHeight="1">
      <c r="B39" s="1701" t="s">
        <v>9</v>
      </c>
      <c r="C39" s="1702"/>
      <c r="D39" s="1702"/>
      <c r="E39" s="1681" t="s">
        <v>459</v>
      </c>
      <c r="F39" s="1682"/>
      <c r="G39" s="1682"/>
      <c r="H39" s="1682"/>
      <c r="I39" s="1682"/>
      <c r="J39" s="1683"/>
      <c r="K39" s="1713"/>
      <c r="L39" s="1627"/>
      <c r="M39" s="1627"/>
      <c r="N39" s="1628"/>
      <c r="O39" s="1626"/>
      <c r="P39" s="1627"/>
      <c r="Q39" s="1627"/>
      <c r="R39" s="1628"/>
      <c r="S39" s="1626"/>
      <c r="T39" s="1627"/>
      <c r="U39" s="1627"/>
      <c r="V39" s="1628"/>
      <c r="W39" s="1626"/>
      <c r="X39" s="1627"/>
      <c r="Y39" s="1627"/>
      <c r="Z39" s="1628"/>
      <c r="AA39" s="1626"/>
      <c r="AB39" s="1627"/>
      <c r="AC39" s="1627"/>
      <c r="AD39" s="1628"/>
      <c r="AE39" s="1626"/>
      <c r="AF39" s="1627"/>
      <c r="AG39" s="1627"/>
      <c r="AH39" s="1628"/>
      <c r="AI39" s="1626"/>
      <c r="AJ39" s="1627"/>
      <c r="AK39" s="1627"/>
      <c r="AL39" s="1628"/>
      <c r="AM39" s="1626"/>
      <c r="AN39" s="1627"/>
      <c r="AO39" s="1627"/>
      <c r="AP39" s="1628"/>
      <c r="AQ39" s="1626"/>
      <c r="AR39" s="1627"/>
      <c r="AS39" s="1627"/>
      <c r="AT39" s="1628"/>
      <c r="AU39" s="1626"/>
      <c r="AV39" s="1627"/>
      <c r="AW39" s="1627"/>
      <c r="AX39" s="521"/>
      <c r="AY39" s="518"/>
      <c r="AZ39" s="518"/>
      <c r="BA39" s="518"/>
    </row>
    <row r="40" spans="2:53" ht="58.5" customHeight="1">
      <c r="B40" s="1703"/>
      <c r="C40" s="1704"/>
      <c r="D40" s="1704"/>
      <c r="E40" s="1606" t="s">
        <v>249</v>
      </c>
      <c r="F40" s="1607"/>
      <c r="G40" s="1608"/>
      <c r="H40" s="1660" t="s">
        <v>609</v>
      </c>
      <c r="I40" s="1661"/>
      <c r="J40" s="1662"/>
      <c r="K40" s="1677"/>
      <c r="L40" s="1604"/>
      <c r="M40" s="1604"/>
      <c r="N40" s="1605"/>
      <c r="O40" s="1603"/>
      <c r="P40" s="1604"/>
      <c r="Q40" s="1604"/>
      <c r="R40" s="1605"/>
      <c r="S40" s="1603"/>
      <c r="T40" s="1604"/>
      <c r="U40" s="1604"/>
      <c r="V40" s="1605"/>
      <c r="W40" s="1603"/>
      <c r="X40" s="1604"/>
      <c r="Y40" s="1604"/>
      <c r="Z40" s="1605"/>
      <c r="AA40" s="1603"/>
      <c r="AB40" s="1604"/>
      <c r="AC40" s="1604"/>
      <c r="AD40" s="1605"/>
      <c r="AE40" s="1603"/>
      <c r="AF40" s="1604"/>
      <c r="AG40" s="1604"/>
      <c r="AH40" s="1605"/>
      <c r="AI40" s="1603"/>
      <c r="AJ40" s="1604"/>
      <c r="AK40" s="1604"/>
      <c r="AL40" s="1605"/>
      <c r="AM40" s="1603"/>
      <c r="AN40" s="1604"/>
      <c r="AO40" s="1604"/>
      <c r="AP40" s="1605"/>
      <c r="AQ40" s="1603"/>
      <c r="AR40" s="1604"/>
      <c r="AS40" s="1604"/>
      <c r="AT40" s="1605"/>
      <c r="AU40" s="1603"/>
      <c r="AV40" s="1604"/>
      <c r="AW40" s="1604"/>
      <c r="AX40" s="523"/>
      <c r="AY40" s="518"/>
      <c r="AZ40" s="518"/>
      <c r="BA40" s="518"/>
    </row>
    <row r="41" spans="2:53" ht="34.5" customHeight="1">
      <c r="B41" s="1705"/>
      <c r="C41" s="1706"/>
      <c r="D41" s="1706"/>
      <c r="E41" s="1609"/>
      <c r="F41" s="1610"/>
      <c r="G41" s="1611"/>
      <c r="H41" s="1684" t="s">
        <v>608</v>
      </c>
      <c r="I41" s="1661"/>
      <c r="J41" s="1662"/>
      <c r="K41" s="1677"/>
      <c r="L41" s="1604"/>
      <c r="M41" s="1604"/>
      <c r="N41" s="1605"/>
      <c r="O41" s="1603"/>
      <c r="P41" s="1604"/>
      <c r="Q41" s="1604"/>
      <c r="R41" s="1605"/>
      <c r="S41" s="1603"/>
      <c r="T41" s="1604"/>
      <c r="U41" s="1604"/>
      <c r="V41" s="1605"/>
      <c r="W41" s="1603"/>
      <c r="X41" s="1604"/>
      <c r="Y41" s="1604"/>
      <c r="Z41" s="1605"/>
      <c r="AA41" s="1603"/>
      <c r="AB41" s="1604"/>
      <c r="AC41" s="1604"/>
      <c r="AD41" s="1605"/>
      <c r="AE41" s="1603"/>
      <c r="AF41" s="1604"/>
      <c r="AG41" s="1604"/>
      <c r="AH41" s="1605"/>
      <c r="AI41" s="1657"/>
      <c r="AJ41" s="1658"/>
      <c r="AK41" s="1658"/>
      <c r="AL41" s="1659"/>
      <c r="AM41" s="1603"/>
      <c r="AN41" s="1604"/>
      <c r="AO41" s="1604"/>
      <c r="AP41" s="1605"/>
      <c r="AQ41" s="1603"/>
      <c r="AR41" s="1604"/>
      <c r="AS41" s="1604"/>
      <c r="AT41" s="1605"/>
      <c r="AU41" s="1603"/>
      <c r="AV41" s="1604"/>
      <c r="AW41" s="1604"/>
      <c r="AX41" s="520"/>
      <c r="AY41" s="518"/>
      <c r="AZ41" s="518"/>
      <c r="BA41" s="518"/>
    </row>
    <row r="42" spans="2:53" ht="63" customHeight="1" thickBot="1">
      <c r="B42" s="1707"/>
      <c r="C42" s="1708"/>
      <c r="D42" s="1708"/>
      <c r="E42" s="1612"/>
      <c r="F42" s="1613"/>
      <c r="G42" s="1614"/>
      <c r="H42" s="1711" t="s">
        <v>376</v>
      </c>
      <c r="I42" s="1708"/>
      <c r="J42" s="1712"/>
      <c r="K42" s="1699"/>
      <c r="L42" s="1634"/>
      <c r="M42" s="1634"/>
      <c r="N42" s="1635"/>
      <c r="O42" s="1633"/>
      <c r="P42" s="1634"/>
      <c r="Q42" s="1634"/>
      <c r="R42" s="1635"/>
      <c r="S42" s="1633"/>
      <c r="T42" s="1634"/>
      <c r="U42" s="1634"/>
      <c r="V42" s="1635"/>
      <c r="W42" s="1633"/>
      <c r="X42" s="1634"/>
      <c r="Y42" s="1634"/>
      <c r="Z42" s="1635"/>
      <c r="AA42" s="1633"/>
      <c r="AB42" s="1634"/>
      <c r="AC42" s="1634"/>
      <c r="AD42" s="1635"/>
      <c r="AE42" s="1633"/>
      <c r="AF42" s="1634"/>
      <c r="AG42" s="1634"/>
      <c r="AH42" s="1635"/>
      <c r="AI42" s="1633"/>
      <c r="AJ42" s="1634"/>
      <c r="AK42" s="1634"/>
      <c r="AL42" s="1635"/>
      <c r="AM42" s="1633"/>
      <c r="AN42" s="1634"/>
      <c r="AO42" s="1634"/>
      <c r="AP42" s="1635"/>
      <c r="AQ42" s="1633"/>
      <c r="AR42" s="1634"/>
      <c r="AS42" s="1634"/>
      <c r="AT42" s="1635"/>
      <c r="AU42" s="1633"/>
      <c r="AV42" s="1634"/>
      <c r="AW42" s="1634"/>
      <c r="AX42" s="522"/>
      <c r="AY42" s="518"/>
      <c r="AZ42" s="518"/>
      <c r="BA42" s="518"/>
    </row>
    <row r="43" spans="2:53" ht="31.25" customHeight="1">
      <c r="B43" s="1690" t="s">
        <v>390</v>
      </c>
      <c r="C43" s="1691"/>
      <c r="D43" s="1692"/>
      <c r="E43" s="1678" t="s">
        <v>391</v>
      </c>
      <c r="F43" s="1679"/>
      <c r="G43" s="1679"/>
      <c r="H43" s="1679"/>
      <c r="I43" s="1679"/>
      <c r="J43" s="1680"/>
      <c r="K43" s="1627"/>
      <c r="L43" s="1627"/>
      <c r="M43" s="1627"/>
      <c r="N43" s="1628"/>
      <c r="O43" s="1626"/>
      <c r="P43" s="1627"/>
      <c r="Q43" s="1627"/>
      <c r="R43" s="1628"/>
      <c r="S43" s="1626"/>
      <c r="T43" s="1627"/>
      <c r="U43" s="1627"/>
      <c r="V43" s="1628"/>
      <c r="W43" s="1626"/>
      <c r="X43" s="1627"/>
      <c r="Y43" s="1627"/>
      <c r="Z43" s="1628"/>
      <c r="AA43" s="1626"/>
      <c r="AB43" s="1627"/>
      <c r="AC43" s="1627"/>
      <c r="AD43" s="1628"/>
      <c r="AE43" s="1626"/>
      <c r="AF43" s="1627"/>
      <c r="AG43" s="1627"/>
      <c r="AH43" s="1628"/>
      <c r="AI43" s="1626"/>
      <c r="AJ43" s="1627"/>
      <c r="AK43" s="1627"/>
      <c r="AL43" s="1628"/>
      <c r="AM43" s="1626"/>
      <c r="AN43" s="1627"/>
      <c r="AO43" s="1627"/>
      <c r="AP43" s="1628"/>
      <c r="AQ43" s="1626"/>
      <c r="AR43" s="1627"/>
      <c r="AS43" s="1627"/>
      <c r="AT43" s="1628"/>
      <c r="AU43" s="1626"/>
      <c r="AV43" s="1627"/>
      <c r="AW43" s="1627"/>
      <c r="AX43" s="521"/>
      <c r="AY43" s="518"/>
      <c r="AZ43" s="518"/>
      <c r="BA43" s="518"/>
    </row>
    <row r="44" spans="2:53" ht="54.65" customHeight="1">
      <c r="B44" s="1693"/>
      <c r="C44" s="1694"/>
      <c r="D44" s="1695"/>
      <c r="E44" s="1687" t="s">
        <v>1007</v>
      </c>
      <c r="F44" s="1688"/>
      <c r="G44" s="1688"/>
      <c r="H44" s="1688"/>
      <c r="I44" s="1688"/>
      <c r="J44" s="1689"/>
      <c r="K44" s="1677"/>
      <c r="L44" s="1604"/>
      <c r="M44" s="1604"/>
      <c r="N44" s="1605"/>
      <c r="O44" s="1603"/>
      <c r="P44" s="1604"/>
      <c r="Q44" s="1604"/>
      <c r="R44" s="1605"/>
      <c r="S44" s="1603"/>
      <c r="T44" s="1604"/>
      <c r="U44" s="1604"/>
      <c r="V44" s="1605"/>
      <c r="W44" s="1603"/>
      <c r="X44" s="1604"/>
      <c r="Y44" s="1604"/>
      <c r="Z44" s="1605"/>
      <c r="AA44" s="1603"/>
      <c r="AB44" s="1604"/>
      <c r="AC44" s="1604"/>
      <c r="AD44" s="1605"/>
      <c r="AE44" s="1603"/>
      <c r="AF44" s="1604"/>
      <c r="AG44" s="1604"/>
      <c r="AH44" s="1605"/>
      <c r="AI44" s="1603"/>
      <c r="AJ44" s="1604"/>
      <c r="AK44" s="1604"/>
      <c r="AL44" s="1605"/>
      <c r="AM44" s="1603"/>
      <c r="AN44" s="1604"/>
      <c r="AO44" s="1604"/>
      <c r="AP44" s="1605"/>
      <c r="AQ44" s="1603"/>
      <c r="AR44" s="1604"/>
      <c r="AS44" s="1604"/>
      <c r="AT44" s="1605"/>
      <c r="AU44" s="1603"/>
      <c r="AV44" s="1604"/>
      <c r="AW44" s="1604"/>
      <c r="AX44" s="520"/>
      <c r="AY44" s="518"/>
      <c r="AZ44" s="518"/>
      <c r="BA44" s="518"/>
    </row>
    <row r="45" spans="2:53" ht="35.75" customHeight="1" thickBot="1">
      <c r="B45" s="1696" t="s">
        <v>689</v>
      </c>
      <c r="C45" s="1697"/>
      <c r="D45" s="1697"/>
      <c r="E45" s="1697"/>
      <c r="F45" s="1697"/>
      <c r="G45" s="1697"/>
      <c r="H45" s="1697"/>
      <c r="I45" s="1697"/>
      <c r="J45" s="1698"/>
      <c r="K45" s="1699"/>
      <c r="L45" s="1634"/>
      <c r="M45" s="1634"/>
      <c r="N45" s="1634"/>
      <c r="O45" s="1633"/>
      <c r="P45" s="1634"/>
      <c r="Q45" s="1634"/>
      <c r="R45" s="1635"/>
      <c r="S45" s="1633"/>
      <c r="T45" s="1634"/>
      <c r="U45" s="1634"/>
      <c r="V45" s="1635"/>
      <c r="W45" s="1633"/>
      <c r="X45" s="1634"/>
      <c r="Y45" s="1634"/>
      <c r="Z45" s="1635"/>
      <c r="AA45" s="1634"/>
      <c r="AB45" s="1634"/>
      <c r="AC45" s="1634"/>
      <c r="AD45" s="1634"/>
      <c r="AE45" s="1633"/>
      <c r="AF45" s="1634"/>
      <c r="AG45" s="1634"/>
      <c r="AH45" s="1635"/>
      <c r="AI45" s="1633"/>
      <c r="AJ45" s="1634"/>
      <c r="AK45" s="1634"/>
      <c r="AL45" s="1635"/>
      <c r="AM45" s="1634"/>
      <c r="AN45" s="1634"/>
      <c r="AO45" s="1634"/>
      <c r="AP45" s="1635"/>
      <c r="AQ45" s="1699"/>
      <c r="AR45" s="1634"/>
      <c r="AS45" s="1634"/>
      <c r="AT45" s="1635"/>
      <c r="AU45" s="1633"/>
      <c r="AV45" s="1634"/>
      <c r="AW45" s="1724"/>
      <c r="AX45" s="634"/>
      <c r="AY45" s="518"/>
      <c r="AZ45" s="518"/>
      <c r="BA45" s="518"/>
    </row>
    <row r="46" spans="2:53" ht="33.65" customHeight="1">
      <c r="B46" s="1690" t="s">
        <v>389</v>
      </c>
      <c r="C46" s="1691"/>
      <c r="D46" s="1692"/>
      <c r="E46" s="1678" t="s">
        <v>391</v>
      </c>
      <c r="F46" s="1679"/>
      <c r="G46" s="1679"/>
      <c r="H46" s="1679"/>
      <c r="I46" s="1679"/>
      <c r="J46" s="1680"/>
      <c r="K46" s="1627"/>
      <c r="L46" s="1627"/>
      <c r="M46" s="1627"/>
      <c r="N46" s="1628"/>
      <c r="O46" s="1626"/>
      <c r="P46" s="1627"/>
      <c r="Q46" s="1627"/>
      <c r="R46" s="1628"/>
      <c r="S46" s="1626"/>
      <c r="T46" s="1627"/>
      <c r="U46" s="1627"/>
      <c r="V46" s="1628"/>
      <c r="W46" s="1626"/>
      <c r="X46" s="1627"/>
      <c r="Y46" s="1627"/>
      <c r="Z46" s="1628"/>
      <c r="AA46" s="1626"/>
      <c r="AB46" s="1627"/>
      <c r="AC46" s="1627"/>
      <c r="AD46" s="1628"/>
      <c r="AE46" s="1626"/>
      <c r="AF46" s="1627"/>
      <c r="AG46" s="1627"/>
      <c r="AH46" s="1628"/>
      <c r="AI46" s="1626"/>
      <c r="AJ46" s="1627"/>
      <c r="AK46" s="1627"/>
      <c r="AL46" s="1628"/>
      <c r="AM46" s="1626"/>
      <c r="AN46" s="1627"/>
      <c r="AO46" s="1627"/>
      <c r="AP46" s="1628"/>
      <c r="AQ46" s="1626"/>
      <c r="AR46" s="1627"/>
      <c r="AS46" s="1627"/>
      <c r="AT46" s="1628"/>
      <c r="AU46" s="1626"/>
      <c r="AV46" s="1627"/>
      <c r="AW46" s="1627"/>
      <c r="AX46" s="521"/>
      <c r="AY46" s="518"/>
      <c r="AZ46" s="518"/>
      <c r="BA46" s="518"/>
    </row>
    <row r="47" spans="2:53" ht="42.65" customHeight="1" thickBot="1">
      <c r="B47" s="1693"/>
      <c r="C47" s="1694"/>
      <c r="D47" s="1695"/>
      <c r="E47" s="1700" t="s">
        <v>1008</v>
      </c>
      <c r="F47" s="1697"/>
      <c r="G47" s="1697"/>
      <c r="H47" s="1697"/>
      <c r="I47" s="1697"/>
      <c r="J47" s="1698"/>
      <c r="K47" s="1677"/>
      <c r="L47" s="1604"/>
      <c r="M47" s="1604"/>
      <c r="N47" s="1605"/>
      <c r="O47" s="1603"/>
      <c r="P47" s="1604"/>
      <c r="Q47" s="1604"/>
      <c r="R47" s="1605"/>
      <c r="S47" s="1603"/>
      <c r="T47" s="1604"/>
      <c r="U47" s="1604"/>
      <c r="V47" s="1605"/>
      <c r="W47" s="1603"/>
      <c r="X47" s="1604"/>
      <c r="Y47" s="1604"/>
      <c r="Z47" s="1605"/>
      <c r="AA47" s="1603"/>
      <c r="AB47" s="1604"/>
      <c r="AC47" s="1604"/>
      <c r="AD47" s="1605"/>
      <c r="AE47" s="1603"/>
      <c r="AF47" s="1604"/>
      <c r="AG47" s="1604"/>
      <c r="AH47" s="1605"/>
      <c r="AI47" s="1603"/>
      <c r="AJ47" s="1604"/>
      <c r="AK47" s="1604"/>
      <c r="AL47" s="1605"/>
      <c r="AM47" s="1603"/>
      <c r="AN47" s="1604"/>
      <c r="AO47" s="1604"/>
      <c r="AP47" s="1605"/>
      <c r="AQ47" s="1603"/>
      <c r="AR47" s="1604"/>
      <c r="AS47" s="1604"/>
      <c r="AT47" s="1605"/>
      <c r="AU47" s="1603"/>
      <c r="AV47" s="1604"/>
      <c r="AW47" s="1604"/>
      <c r="AX47" s="520"/>
      <c r="AY47" s="518"/>
      <c r="AZ47" s="518"/>
      <c r="BA47" s="518"/>
    </row>
    <row r="48" spans="2:53" ht="29.15" customHeight="1" thickBot="1">
      <c r="B48" s="1646" t="s">
        <v>388</v>
      </c>
      <c r="C48" s="1647"/>
      <c r="D48" s="1647"/>
      <c r="E48" s="1647"/>
      <c r="F48" s="1647"/>
      <c r="G48" s="1647"/>
      <c r="H48" s="1647"/>
      <c r="I48" s="1647"/>
      <c r="J48" s="1648"/>
      <c r="K48" s="1644"/>
      <c r="L48" s="1621"/>
      <c r="M48" s="1621"/>
      <c r="N48" s="1622"/>
      <c r="O48" s="1620"/>
      <c r="P48" s="1621"/>
      <c r="Q48" s="1621"/>
      <c r="R48" s="1622"/>
      <c r="S48" s="1620"/>
      <c r="T48" s="1621"/>
      <c r="U48" s="1621"/>
      <c r="V48" s="1622"/>
      <c r="W48" s="1620"/>
      <c r="X48" s="1621"/>
      <c r="Y48" s="1621"/>
      <c r="Z48" s="1622"/>
      <c r="AA48" s="1620"/>
      <c r="AB48" s="1621"/>
      <c r="AC48" s="1621"/>
      <c r="AD48" s="1622"/>
      <c r="AE48" s="1620"/>
      <c r="AF48" s="1621"/>
      <c r="AG48" s="1621"/>
      <c r="AH48" s="1622"/>
      <c r="AI48" s="1620"/>
      <c r="AJ48" s="1621"/>
      <c r="AK48" s="1621"/>
      <c r="AL48" s="1622"/>
      <c r="AM48" s="1620"/>
      <c r="AN48" s="1621"/>
      <c r="AO48" s="1621"/>
      <c r="AP48" s="1622"/>
      <c r="AQ48" s="1620"/>
      <c r="AR48" s="1621"/>
      <c r="AS48" s="1621"/>
      <c r="AT48" s="1622"/>
      <c r="AU48" s="1620"/>
      <c r="AV48" s="1621"/>
      <c r="AW48" s="1621"/>
      <c r="AX48" s="519"/>
      <c r="AY48" s="518"/>
      <c r="AZ48" s="518"/>
      <c r="BA48" s="518"/>
    </row>
    <row r="49" spans="2:99" ht="29.15" customHeight="1" thickBot="1">
      <c r="B49" s="1646" t="s">
        <v>523</v>
      </c>
      <c r="C49" s="1647"/>
      <c r="D49" s="1647"/>
      <c r="E49" s="1647"/>
      <c r="F49" s="1647"/>
      <c r="G49" s="1647"/>
      <c r="H49" s="1647"/>
      <c r="I49" s="1647"/>
      <c r="J49" s="1648"/>
      <c r="K49" s="1644"/>
      <c r="L49" s="1621"/>
      <c r="M49" s="1621"/>
      <c r="N49" s="1622"/>
      <c r="O49" s="1620"/>
      <c r="P49" s="1621"/>
      <c r="Q49" s="1621"/>
      <c r="R49" s="1622"/>
      <c r="S49" s="1620"/>
      <c r="T49" s="1621"/>
      <c r="U49" s="1621"/>
      <c r="V49" s="1622"/>
      <c r="W49" s="1620"/>
      <c r="X49" s="1621"/>
      <c r="Y49" s="1621"/>
      <c r="Z49" s="1622"/>
      <c r="AA49" s="1620"/>
      <c r="AB49" s="1621"/>
      <c r="AC49" s="1621"/>
      <c r="AD49" s="1622"/>
      <c r="AE49" s="1620"/>
      <c r="AF49" s="1621"/>
      <c r="AG49" s="1621"/>
      <c r="AH49" s="1622"/>
      <c r="AI49" s="1620"/>
      <c r="AJ49" s="1621"/>
      <c r="AK49" s="1621"/>
      <c r="AL49" s="1622"/>
      <c r="AM49" s="1620"/>
      <c r="AN49" s="1621"/>
      <c r="AO49" s="1621"/>
      <c r="AP49" s="1622"/>
      <c r="AQ49" s="1620"/>
      <c r="AR49" s="1621"/>
      <c r="AS49" s="1621"/>
      <c r="AT49" s="1622"/>
      <c r="AU49" s="1620"/>
      <c r="AV49" s="1621"/>
      <c r="AW49" s="1621"/>
      <c r="AX49" s="519"/>
      <c r="AY49" s="518"/>
      <c r="AZ49" s="518"/>
      <c r="BA49" s="518"/>
    </row>
    <row r="50" spans="2:99" ht="8.25" customHeight="1">
      <c r="B50" s="517"/>
      <c r="C50" s="517"/>
      <c r="D50" s="517"/>
      <c r="E50" s="516"/>
      <c r="F50" s="516"/>
      <c r="G50" s="516"/>
      <c r="H50" s="516"/>
      <c r="I50" s="516"/>
      <c r="J50" s="516"/>
      <c r="K50" s="516"/>
      <c r="L50" s="516"/>
      <c r="M50" s="516"/>
      <c r="N50" s="871"/>
      <c r="O50" s="876"/>
      <c r="P50" s="876"/>
      <c r="Q50" s="876"/>
      <c r="R50" s="876"/>
      <c r="S50" s="876"/>
      <c r="T50" s="876"/>
      <c r="U50" s="876"/>
      <c r="V50" s="876"/>
      <c r="W50" s="876"/>
      <c r="X50" s="876"/>
      <c r="Y50" s="876"/>
      <c r="Z50" s="876"/>
      <c r="AA50" s="876"/>
      <c r="AB50" s="876"/>
      <c r="AC50" s="876"/>
      <c r="AD50" s="876"/>
      <c r="AE50" s="876"/>
      <c r="AF50" s="876"/>
      <c r="AG50" s="876"/>
      <c r="AH50" s="876"/>
      <c r="AI50" s="876"/>
      <c r="AJ50" s="876"/>
      <c r="AK50" s="876"/>
      <c r="AL50" s="876"/>
      <c r="AM50" s="876"/>
      <c r="AN50" s="876"/>
      <c r="AO50" s="876"/>
      <c r="AP50" s="876"/>
      <c r="AQ50" s="876"/>
      <c r="AR50" s="876"/>
      <c r="AS50" s="876"/>
      <c r="AT50" s="876"/>
      <c r="AU50" s="876"/>
      <c r="AV50" s="876"/>
      <c r="AW50" s="876"/>
      <c r="AX50" s="876"/>
      <c r="AY50" s="876"/>
      <c r="AZ50" s="876"/>
      <c r="BA50" s="876"/>
      <c r="BB50" s="877"/>
      <c r="BC50" s="877"/>
      <c r="BD50" s="877"/>
      <c r="BE50" s="877"/>
      <c r="BF50" s="877"/>
      <c r="BV50" s="510"/>
      <c r="BW50" s="510"/>
      <c r="BX50" s="510"/>
      <c r="BY50" s="510"/>
      <c r="BZ50" s="510"/>
      <c r="CA50" s="510"/>
      <c r="CB50" s="510"/>
      <c r="CC50" s="510"/>
      <c r="CD50" s="510"/>
      <c r="CE50" s="510"/>
      <c r="CF50" s="510"/>
      <c r="CG50" s="510"/>
      <c r="CH50" s="510"/>
      <c r="CI50" s="510"/>
      <c r="CJ50" s="510"/>
      <c r="CK50" s="510"/>
      <c r="CL50" s="510"/>
      <c r="CM50" s="510"/>
      <c r="CN50" s="510"/>
      <c r="CO50" s="510"/>
      <c r="CP50" s="510"/>
      <c r="CQ50" s="510"/>
      <c r="CR50" s="510"/>
      <c r="CS50" s="510"/>
      <c r="CT50" s="510"/>
      <c r="CU50" s="510"/>
    </row>
    <row r="51" spans="2:99" ht="14.75" customHeight="1">
      <c r="B51" s="1643" t="s">
        <v>10</v>
      </c>
      <c r="C51" s="1643"/>
      <c r="D51" s="1643"/>
      <c r="E51" s="1643"/>
      <c r="F51" s="1643"/>
      <c r="G51" s="1643"/>
      <c r="H51" s="1643"/>
      <c r="I51" s="1643"/>
      <c r="J51" s="1643"/>
      <c r="K51" s="1643"/>
      <c r="L51" s="1643"/>
      <c r="M51" s="1643"/>
      <c r="N51" s="1643"/>
      <c r="O51" s="1643"/>
      <c r="P51" s="1643"/>
      <c r="Q51" s="1643"/>
      <c r="R51" s="1643"/>
      <c r="S51" s="1643"/>
      <c r="T51" s="1643"/>
      <c r="U51" s="1643"/>
      <c r="V51" s="1643"/>
      <c r="W51" s="1643"/>
      <c r="X51" s="1643"/>
      <c r="Y51" s="1643"/>
      <c r="Z51" s="1643"/>
      <c r="AA51" s="1643"/>
      <c r="AB51" s="1643"/>
      <c r="AC51" s="1643"/>
      <c r="AD51" s="1643"/>
      <c r="AE51" s="1643"/>
      <c r="AF51" s="1643"/>
      <c r="AG51" s="1643"/>
      <c r="AH51" s="1643"/>
      <c r="AI51" s="872"/>
      <c r="AJ51" s="872"/>
      <c r="AK51" s="748"/>
      <c r="AL51" s="748"/>
      <c r="AM51" s="748"/>
      <c r="AN51" s="748"/>
      <c r="AO51" s="748"/>
      <c r="AP51" s="748"/>
      <c r="AQ51" s="748"/>
      <c r="AR51" s="748"/>
      <c r="AS51" s="748"/>
      <c r="AT51" s="748"/>
      <c r="AU51" s="748"/>
      <c r="AV51" s="748"/>
      <c r="AW51" s="748"/>
      <c r="AX51" s="748"/>
      <c r="AY51" s="748"/>
      <c r="AZ51" s="748"/>
      <c r="BA51" s="748"/>
      <c r="BB51" s="748"/>
      <c r="BC51" s="748"/>
      <c r="BD51" s="748"/>
      <c r="BE51" s="748"/>
      <c r="BF51" s="748"/>
      <c r="BG51" s="748"/>
      <c r="BH51" s="748"/>
      <c r="BI51" s="748"/>
      <c r="BJ51" s="748"/>
      <c r="BK51" s="748"/>
      <c r="BL51" s="748"/>
      <c r="BM51" s="748"/>
      <c r="BN51" s="748"/>
      <c r="BO51" s="748"/>
      <c r="BP51" s="748"/>
      <c r="BQ51" s="748"/>
      <c r="BR51" s="748"/>
      <c r="BS51" s="748"/>
      <c r="BT51" s="510"/>
      <c r="BU51" s="510"/>
      <c r="BV51" s="510"/>
      <c r="BW51" s="510"/>
      <c r="BX51" s="510"/>
      <c r="BY51" s="510"/>
      <c r="BZ51" s="510"/>
      <c r="CA51" s="510"/>
      <c r="CB51" s="510"/>
      <c r="CC51" s="510"/>
      <c r="CD51" s="510"/>
      <c r="CE51" s="510"/>
      <c r="CF51" s="510"/>
      <c r="CG51" s="510"/>
      <c r="CH51" s="510"/>
      <c r="CI51" s="510"/>
      <c r="CJ51" s="510"/>
      <c r="CK51" s="510"/>
      <c r="CL51" s="510"/>
      <c r="CM51" s="510"/>
      <c r="CN51" s="510"/>
      <c r="CO51" s="510"/>
      <c r="CP51" s="510"/>
      <c r="CQ51" s="510"/>
      <c r="CR51" s="510"/>
      <c r="CS51" s="510"/>
      <c r="CT51" s="510"/>
      <c r="CU51" s="510"/>
    </row>
    <row r="52" spans="2:99" ht="14.75" customHeight="1">
      <c r="B52" s="1645" t="s">
        <v>377</v>
      </c>
      <c r="C52" s="1645"/>
      <c r="D52" s="1645"/>
      <c r="E52" s="1645"/>
      <c r="F52" s="1645"/>
      <c r="G52" s="1645"/>
      <c r="H52" s="1645"/>
      <c r="I52" s="1645"/>
      <c r="J52" s="1645"/>
      <c r="K52" s="1645"/>
      <c r="L52" s="1645"/>
      <c r="M52" s="1645"/>
      <c r="N52" s="1645"/>
      <c r="O52" s="1645"/>
      <c r="P52" s="1645"/>
      <c r="Q52" s="1645"/>
      <c r="R52" s="1645"/>
      <c r="S52" s="1645"/>
      <c r="T52" s="1645"/>
      <c r="U52" s="1645"/>
      <c r="V52" s="1645"/>
      <c r="W52" s="1645"/>
      <c r="X52" s="1645"/>
      <c r="Y52" s="1645"/>
      <c r="Z52" s="1645"/>
      <c r="AA52" s="1645"/>
      <c r="AB52" s="1645"/>
      <c r="AC52" s="1645"/>
      <c r="AD52" s="1645"/>
      <c r="AE52" s="1645"/>
      <c r="AF52" s="1645"/>
      <c r="AG52" s="1645"/>
      <c r="AH52" s="1645"/>
      <c r="AI52" s="1645"/>
      <c r="AJ52" s="1645"/>
      <c r="AK52" s="1645"/>
      <c r="AL52" s="1645"/>
      <c r="AM52" s="1645"/>
      <c r="AN52" s="1645"/>
      <c r="AO52" s="1645"/>
      <c r="AP52" s="1645"/>
      <c r="AQ52" s="1645"/>
      <c r="AR52" s="1645"/>
      <c r="AS52" s="1645"/>
      <c r="AT52" s="1645"/>
      <c r="AU52" s="1645"/>
      <c r="AV52" s="1645"/>
      <c r="AW52" s="1645"/>
      <c r="AX52" s="1645"/>
      <c r="AY52" s="1645"/>
      <c r="AZ52" s="1645"/>
      <c r="BA52" s="1645"/>
      <c r="BB52" s="1645"/>
      <c r="BC52" s="1645"/>
      <c r="BD52" s="1645"/>
      <c r="BE52" s="1645"/>
      <c r="BF52" s="1645"/>
      <c r="BG52" s="1645"/>
      <c r="BH52" s="1645"/>
      <c r="BI52" s="1645"/>
      <c r="BJ52" s="1645"/>
      <c r="BK52" s="1645"/>
      <c r="BL52" s="1645"/>
      <c r="BM52" s="1645"/>
      <c r="BN52" s="1645"/>
      <c r="BO52" s="1645"/>
      <c r="BP52" s="1645"/>
      <c r="BQ52" s="1645"/>
      <c r="BR52" s="1645"/>
      <c r="BS52" s="1645"/>
      <c r="BT52" s="510"/>
      <c r="BU52" s="510"/>
    </row>
    <row r="53" spans="2:99" ht="14.75" customHeight="1">
      <c r="B53" s="1642" t="s">
        <v>688</v>
      </c>
      <c r="C53" s="1642"/>
      <c r="D53" s="1642"/>
      <c r="E53" s="1642"/>
      <c r="F53" s="1642"/>
      <c r="G53" s="1642"/>
      <c r="H53" s="1642"/>
      <c r="I53" s="1642"/>
      <c r="J53" s="1642"/>
      <c r="K53" s="1642"/>
      <c r="L53" s="1642"/>
      <c r="M53" s="1642"/>
      <c r="N53" s="1642"/>
      <c r="O53" s="1642"/>
      <c r="P53" s="1642"/>
      <c r="Q53" s="1642"/>
      <c r="R53" s="1642"/>
      <c r="S53" s="1642"/>
      <c r="T53" s="1642"/>
      <c r="U53" s="1642"/>
      <c r="V53" s="1642"/>
      <c r="W53" s="1642"/>
      <c r="X53" s="1642"/>
      <c r="Y53" s="1642"/>
      <c r="Z53" s="1642"/>
      <c r="AA53" s="1642"/>
      <c r="AB53" s="1642"/>
      <c r="AC53" s="1642"/>
      <c r="AD53" s="1642"/>
      <c r="AE53" s="1642"/>
      <c r="AF53" s="1642"/>
      <c r="AG53" s="749"/>
      <c r="AH53" s="749"/>
      <c r="AI53" s="749"/>
      <c r="AJ53" s="749"/>
      <c r="AK53" s="749"/>
      <c r="AL53" s="749"/>
      <c r="AM53" s="749"/>
      <c r="AN53" s="749"/>
      <c r="AO53" s="749"/>
      <c r="AP53" s="749"/>
      <c r="AQ53" s="749"/>
      <c r="AR53" s="749"/>
      <c r="AS53" s="749"/>
      <c r="AT53" s="749"/>
      <c r="AU53" s="749"/>
      <c r="AV53" s="749"/>
      <c r="AW53" s="749"/>
      <c r="AX53" s="749"/>
      <c r="AY53" s="749"/>
      <c r="AZ53" s="749"/>
      <c r="BA53" s="749"/>
      <c r="BB53" s="749"/>
      <c r="BC53" s="749"/>
      <c r="BD53" s="749"/>
      <c r="BE53" s="749"/>
      <c r="BF53" s="749"/>
      <c r="BG53" s="749"/>
      <c r="BH53" s="749"/>
      <c r="BI53" s="749"/>
      <c r="BJ53" s="749"/>
      <c r="BK53" s="749"/>
      <c r="BL53" s="749"/>
      <c r="BM53" s="749"/>
      <c r="BN53" s="749"/>
      <c r="BO53" s="749"/>
      <c r="BP53" s="749"/>
      <c r="BQ53" s="749"/>
      <c r="BR53" s="749"/>
      <c r="BS53" s="749"/>
    </row>
    <row r="54" spans="2:99" ht="14.75" customHeight="1">
      <c r="B54" s="749" t="s">
        <v>1009</v>
      </c>
      <c r="C54" s="749"/>
      <c r="D54" s="749"/>
      <c r="E54" s="749"/>
      <c r="F54" s="749"/>
      <c r="G54" s="749"/>
      <c r="H54" s="749"/>
      <c r="I54" s="749"/>
      <c r="J54" s="749"/>
      <c r="K54" s="749"/>
      <c r="L54" s="749"/>
      <c r="M54" s="749"/>
      <c r="N54" s="749"/>
      <c r="O54" s="749"/>
      <c r="P54" s="749"/>
      <c r="Q54" s="749"/>
      <c r="R54" s="749"/>
      <c r="S54" s="749"/>
      <c r="T54" s="749"/>
      <c r="U54" s="749"/>
      <c r="V54" s="749"/>
      <c r="W54" s="749"/>
      <c r="X54" s="749"/>
      <c r="Y54" s="749"/>
      <c r="Z54" s="749"/>
      <c r="AA54" s="749"/>
      <c r="AB54" s="749"/>
      <c r="AC54" s="749"/>
      <c r="AD54" s="749"/>
      <c r="AE54" s="749"/>
      <c r="AF54" s="749"/>
      <c r="AG54" s="749"/>
      <c r="AH54" s="749"/>
      <c r="AI54" s="749"/>
      <c r="AJ54" s="749"/>
      <c r="AK54" s="749"/>
      <c r="AL54" s="749"/>
      <c r="AM54" s="749"/>
      <c r="AN54" s="749"/>
      <c r="AO54" s="749"/>
      <c r="AP54" s="749"/>
      <c r="AQ54" s="749"/>
      <c r="AR54" s="749"/>
      <c r="AS54" s="749"/>
      <c r="AT54" s="749"/>
      <c r="AU54" s="749"/>
      <c r="AV54" s="749"/>
      <c r="AW54" s="749"/>
      <c r="AX54" s="749"/>
      <c r="AY54" s="749"/>
      <c r="AZ54" s="749"/>
      <c r="BA54" s="749"/>
      <c r="BB54" s="749"/>
      <c r="BC54" s="749"/>
      <c r="BD54" s="749"/>
      <c r="BE54" s="749"/>
      <c r="BF54" s="749"/>
      <c r="BG54" s="749"/>
      <c r="BH54" s="749"/>
      <c r="BI54" s="749"/>
      <c r="BJ54" s="749"/>
      <c r="BK54" s="749"/>
      <c r="BL54" s="749"/>
      <c r="BM54" s="749"/>
      <c r="BN54" s="749"/>
      <c r="BO54" s="749"/>
      <c r="BP54" s="749"/>
      <c r="BQ54" s="749"/>
      <c r="BR54" s="749"/>
      <c r="BS54" s="749"/>
    </row>
    <row r="55" spans="2:99">
      <c r="BJ55" s="509" t="s">
        <v>276</v>
      </c>
      <c r="BK55" s="509"/>
      <c r="BQ55" s="637"/>
      <c r="BR55" s="637"/>
      <c r="BS55" s="637" t="s">
        <v>276</v>
      </c>
      <c r="BT55" s="637"/>
      <c r="BU55" s="637"/>
      <c r="BV55" s="637"/>
      <c r="BW55" s="637"/>
      <c r="BX55" s="637"/>
      <c r="BY55" s="637"/>
      <c r="BZ55" s="637"/>
    </row>
    <row r="56" spans="2:99">
      <c r="BJ56" s="509" t="s">
        <v>282</v>
      </c>
      <c r="BK56" s="509"/>
      <c r="BQ56" s="637"/>
      <c r="BR56" s="637"/>
      <c r="BS56" s="637" t="s">
        <v>309</v>
      </c>
      <c r="BT56" s="637"/>
      <c r="BU56" s="637"/>
      <c r="BV56" s="637"/>
      <c r="BW56" s="637"/>
      <c r="BX56" s="637"/>
      <c r="BY56" s="637"/>
      <c r="BZ56" s="637"/>
    </row>
    <row r="57" spans="2:99">
      <c r="BJ57" s="509" t="s">
        <v>283</v>
      </c>
      <c r="BK57" s="509"/>
      <c r="BQ57" s="637"/>
      <c r="BR57" s="637"/>
      <c r="BS57" s="637"/>
      <c r="BT57" s="637"/>
      <c r="BU57" s="637"/>
      <c r="BV57" s="637"/>
      <c r="BW57" s="637"/>
      <c r="BX57" s="637"/>
      <c r="BY57" s="637"/>
      <c r="BZ57" s="637"/>
    </row>
    <row r="58" spans="2:99">
      <c r="BJ58" s="509" t="s">
        <v>284</v>
      </c>
      <c r="BK58" s="509"/>
      <c r="BQ58" s="637"/>
      <c r="BR58" s="637"/>
      <c r="BS58" s="637"/>
      <c r="BT58" s="637"/>
      <c r="BU58" s="637"/>
      <c r="BV58" s="637"/>
      <c r="BW58" s="637"/>
      <c r="BX58" s="637"/>
      <c r="BY58" s="637"/>
      <c r="BZ58" s="637"/>
    </row>
    <row r="59" spans="2:99">
      <c r="BJ59" s="509" t="s">
        <v>285</v>
      </c>
      <c r="BK59" s="509"/>
    </row>
    <row r="60" spans="2:99">
      <c r="BJ60" s="509" t="s">
        <v>286</v>
      </c>
      <c r="BK60" s="509"/>
    </row>
    <row r="61" spans="2:99">
      <c r="BJ61" s="509" t="s">
        <v>524</v>
      </c>
      <c r="BK61" s="509"/>
    </row>
    <row r="62" spans="2:99">
      <c r="BJ62" s="509" t="s">
        <v>287</v>
      </c>
    </row>
  </sheetData>
  <mergeCells count="302">
    <mergeCell ref="E30:Q30"/>
    <mergeCell ref="R30:W30"/>
    <mergeCell ref="E23:Q23"/>
    <mergeCell ref="R23:W23"/>
    <mergeCell ref="AB23:AE23"/>
    <mergeCell ref="AF23:AW23"/>
    <mergeCell ref="R14:W14"/>
    <mergeCell ref="B9:D9"/>
    <mergeCell ref="R9:W9"/>
    <mergeCell ref="AB9:AE9"/>
    <mergeCell ref="AF9:AW9"/>
    <mergeCell ref="N10:Q10"/>
    <mergeCell ref="AF11:AW11"/>
    <mergeCell ref="AF12:AW12"/>
    <mergeCell ref="AF13:AW13"/>
    <mergeCell ref="AF26:AW26"/>
    <mergeCell ref="AB25:AE26"/>
    <mergeCell ref="K4:Y4"/>
    <mergeCell ref="B4:J4"/>
    <mergeCell ref="E26:Q26"/>
    <mergeCell ref="R26:W26"/>
    <mergeCell ref="E27:Q27"/>
    <mergeCell ref="R27:W27"/>
    <mergeCell ref="E28:Q28"/>
    <mergeCell ref="R28:W28"/>
    <mergeCell ref="E29:Q29"/>
    <mergeCell ref="N12:Q12"/>
    <mergeCell ref="R12:W12"/>
    <mergeCell ref="N13:Q13"/>
    <mergeCell ref="R13:W13"/>
    <mergeCell ref="N11:Q11"/>
    <mergeCell ref="B10:D29"/>
    <mergeCell ref="CJ15:CT15"/>
    <mergeCell ref="N16:Q16"/>
    <mergeCell ref="R16:W16"/>
    <mergeCell ref="AF16:AW16"/>
    <mergeCell ref="E10:M11"/>
    <mergeCell ref="E12:M13"/>
    <mergeCell ref="AG4:AY4"/>
    <mergeCell ref="AG5:AY5"/>
    <mergeCell ref="BQ16:CI20"/>
    <mergeCell ref="CJ16:CT20"/>
    <mergeCell ref="E17:Q17"/>
    <mergeCell ref="R17:W17"/>
    <mergeCell ref="AF17:AW17"/>
    <mergeCell ref="E18:Q18"/>
    <mergeCell ref="R18:W18"/>
    <mergeCell ref="AF18:AW18"/>
    <mergeCell ref="E19:Q19"/>
    <mergeCell ref="R19:W19"/>
    <mergeCell ref="AF19:AW19"/>
    <mergeCell ref="E20:Q20"/>
    <mergeCell ref="AF20:AW20"/>
    <mergeCell ref="R20:W20"/>
    <mergeCell ref="E9:Q9"/>
    <mergeCell ref="R11:W11"/>
    <mergeCell ref="CJ23:CT23"/>
    <mergeCell ref="E24:Q24"/>
    <mergeCell ref="R24:W24"/>
    <mergeCell ref="E25:Q25"/>
    <mergeCell ref="R25:W25"/>
    <mergeCell ref="E21:Q21"/>
    <mergeCell ref="R21:W21"/>
    <mergeCell ref="AF21:AW21"/>
    <mergeCell ref="BQ21:CI21"/>
    <mergeCell ref="CJ21:CT21"/>
    <mergeCell ref="E22:Q22"/>
    <mergeCell ref="R22:W22"/>
    <mergeCell ref="AB22:AE22"/>
    <mergeCell ref="AF22:AW22"/>
    <mergeCell ref="BQ22:CI22"/>
    <mergeCell ref="CJ22:CT22"/>
    <mergeCell ref="BQ23:CI23"/>
    <mergeCell ref="AF25:AW25"/>
    <mergeCell ref="BQ15:CI15"/>
    <mergeCell ref="E14:M16"/>
    <mergeCell ref="N14:Q14"/>
    <mergeCell ref="R15:W15"/>
    <mergeCell ref="AF15:AW15"/>
    <mergeCell ref="AF14:AW14"/>
    <mergeCell ref="AB5:AF5"/>
    <mergeCell ref="O37:R37"/>
    <mergeCell ref="S37:V37"/>
    <mergeCell ref="W37:Z37"/>
    <mergeCell ref="AA37:AD37"/>
    <mergeCell ref="AE37:AH37"/>
    <mergeCell ref="AI37:AL37"/>
    <mergeCell ref="AM37:AP37"/>
    <mergeCell ref="AQ37:AT37"/>
    <mergeCell ref="AS35:AT35"/>
    <mergeCell ref="AQ34:AT34"/>
    <mergeCell ref="AO36:AP36"/>
    <mergeCell ref="N15:Q15"/>
    <mergeCell ref="R29:W29"/>
    <mergeCell ref="AU37:AW37"/>
    <mergeCell ref="R10:W10"/>
    <mergeCell ref="AB10:AE21"/>
    <mergeCell ref="AF10:AW10"/>
    <mergeCell ref="W47:Z47"/>
    <mergeCell ref="O38:R38"/>
    <mergeCell ref="O39:R39"/>
    <mergeCell ref="AU38:AW38"/>
    <mergeCell ref="AU39:AW39"/>
    <mergeCell ref="AU40:AW40"/>
    <mergeCell ref="AU44:AW44"/>
    <mergeCell ref="AU43:AW43"/>
    <mergeCell ref="O41:R41"/>
    <mergeCell ref="O40:R40"/>
    <mergeCell ref="O42:R42"/>
    <mergeCell ref="O43:R43"/>
    <mergeCell ref="AA43:AD43"/>
    <mergeCell ref="S43:V43"/>
    <mergeCell ref="AE43:AH43"/>
    <mergeCell ref="S38:V38"/>
    <mergeCell ref="AE41:AH41"/>
    <mergeCell ref="AE40:AH40"/>
    <mergeCell ref="S39:V39"/>
    <mergeCell ref="AU42:AW42"/>
    <mergeCell ref="AU41:AW41"/>
    <mergeCell ref="AU46:AW46"/>
    <mergeCell ref="S44:V44"/>
    <mergeCell ref="W44:Z44"/>
    <mergeCell ref="AU45:AW45"/>
    <mergeCell ref="AI45:AL45"/>
    <mergeCell ref="AM45:AP45"/>
    <mergeCell ref="AQ45:AT45"/>
    <mergeCell ref="AU47:AW47"/>
    <mergeCell ref="AI46:AL46"/>
    <mergeCell ref="AQ44:AT44"/>
    <mergeCell ref="AQ42:AT42"/>
    <mergeCell ref="AQ40:AT40"/>
    <mergeCell ref="AQ43:AT43"/>
    <mergeCell ref="AM44:AP44"/>
    <mergeCell ref="AM43:AP43"/>
    <mergeCell ref="AQ47:AT47"/>
    <mergeCell ref="B34:C36"/>
    <mergeCell ref="H42:J42"/>
    <mergeCell ref="K42:N42"/>
    <mergeCell ref="M36:N36"/>
    <mergeCell ref="K41:N41"/>
    <mergeCell ref="K43:N43"/>
    <mergeCell ref="K39:N39"/>
    <mergeCell ref="B38:J38"/>
    <mergeCell ref="D36:J36"/>
    <mergeCell ref="D34:J34"/>
    <mergeCell ref="D35:J35"/>
    <mergeCell ref="K44:N44"/>
    <mergeCell ref="E43:J43"/>
    <mergeCell ref="K40:N40"/>
    <mergeCell ref="E39:J39"/>
    <mergeCell ref="H41:J41"/>
    <mergeCell ref="B37:J37"/>
    <mergeCell ref="K37:N37"/>
    <mergeCell ref="E44:J44"/>
    <mergeCell ref="K46:N46"/>
    <mergeCell ref="E46:J46"/>
    <mergeCell ref="B46:D47"/>
    <mergeCell ref="B45:J45"/>
    <mergeCell ref="K45:N45"/>
    <mergeCell ref="E47:J47"/>
    <mergeCell ref="K47:N47"/>
    <mergeCell ref="B43:D44"/>
    <mergeCell ref="B39:D42"/>
    <mergeCell ref="AG35:AH35"/>
    <mergeCell ref="AE34:AH34"/>
    <mergeCell ref="AA35:AB35"/>
    <mergeCell ref="AA44:AD44"/>
    <mergeCell ref="O44:R44"/>
    <mergeCell ref="S45:V45"/>
    <mergeCell ref="W34:Z34"/>
    <mergeCell ref="S34:V34"/>
    <mergeCell ref="U35:V35"/>
    <mergeCell ref="W38:Z38"/>
    <mergeCell ref="S42:V42"/>
    <mergeCell ref="AE35:AF35"/>
    <mergeCell ref="W45:Z45"/>
    <mergeCell ref="AA45:AD45"/>
    <mergeCell ref="AE45:AH45"/>
    <mergeCell ref="S36:T36"/>
    <mergeCell ref="W42:Z42"/>
    <mergeCell ref="S40:V40"/>
    <mergeCell ref="AA36:AB36"/>
    <mergeCell ref="AE38:AH38"/>
    <mergeCell ref="AE42:AH42"/>
    <mergeCell ref="AE39:AH39"/>
    <mergeCell ref="AA40:AD40"/>
    <mergeCell ref="AX33:AX36"/>
    <mergeCell ref="AA33:AD33"/>
    <mergeCell ref="AK36:AL36"/>
    <mergeCell ref="AU33:AW33"/>
    <mergeCell ref="AM33:AP33"/>
    <mergeCell ref="AM34:AP34"/>
    <mergeCell ref="AI33:AL33"/>
    <mergeCell ref="AQ33:AT33"/>
    <mergeCell ref="AO35:AP35"/>
    <mergeCell ref="AC36:AD36"/>
    <mergeCell ref="AU34:AW34"/>
    <mergeCell ref="AI34:AL34"/>
    <mergeCell ref="AQ35:AR35"/>
    <mergeCell ref="AS36:AT36"/>
    <mergeCell ref="AA34:AD34"/>
    <mergeCell ref="AG36:AH36"/>
    <mergeCell ref="AQ36:AR36"/>
    <mergeCell ref="AI35:AJ35"/>
    <mergeCell ref="AI36:AJ36"/>
    <mergeCell ref="AM36:AN36"/>
    <mergeCell ref="AK35:AL35"/>
    <mergeCell ref="AM35:AN35"/>
    <mergeCell ref="AU35:AV35"/>
    <mergeCell ref="AU36:AV36"/>
    <mergeCell ref="J2:BC2"/>
    <mergeCell ref="B33:J33"/>
    <mergeCell ref="K33:N33"/>
    <mergeCell ref="O33:R33"/>
    <mergeCell ref="S33:V33"/>
    <mergeCell ref="AE33:AH33"/>
    <mergeCell ref="W33:Z33"/>
    <mergeCell ref="AI41:AL41"/>
    <mergeCell ref="AM42:AP42"/>
    <mergeCell ref="H40:J40"/>
    <mergeCell ref="AA41:AD41"/>
    <mergeCell ref="U36:V36"/>
    <mergeCell ref="Y36:Z36"/>
    <mergeCell ref="AE36:AF36"/>
    <mergeCell ref="AA38:AD38"/>
    <mergeCell ref="AA39:AD39"/>
    <mergeCell ref="Y35:Z35"/>
    <mergeCell ref="W35:X35"/>
    <mergeCell ref="AC35:AD35"/>
    <mergeCell ref="K38:N38"/>
    <mergeCell ref="K35:L35"/>
    <mergeCell ref="S35:T35"/>
    <mergeCell ref="M35:N35"/>
    <mergeCell ref="K34:N34"/>
    <mergeCell ref="B53:AF53"/>
    <mergeCell ref="B51:AH51"/>
    <mergeCell ref="K49:N49"/>
    <mergeCell ref="K48:N48"/>
    <mergeCell ref="B52:BS52"/>
    <mergeCell ref="AE49:AH49"/>
    <mergeCell ref="AQ49:AT49"/>
    <mergeCell ref="B48:J48"/>
    <mergeCell ref="B49:J49"/>
    <mergeCell ref="AA49:AD49"/>
    <mergeCell ref="AM48:AP48"/>
    <mergeCell ref="AQ48:AT48"/>
    <mergeCell ref="O49:R49"/>
    <mergeCell ref="O48:R48"/>
    <mergeCell ref="S48:V48"/>
    <mergeCell ref="W48:Z48"/>
    <mergeCell ref="W49:Z49"/>
    <mergeCell ref="S49:V49"/>
    <mergeCell ref="AU49:AW49"/>
    <mergeCell ref="AI48:AL48"/>
    <mergeCell ref="AI49:AL49"/>
    <mergeCell ref="AM49:AP49"/>
    <mergeCell ref="AU48:AW48"/>
    <mergeCell ref="AM38:AP38"/>
    <mergeCell ref="AA47:AD47"/>
    <mergeCell ref="AE44:AH44"/>
    <mergeCell ref="AQ41:AT41"/>
    <mergeCell ref="AM46:AP46"/>
    <mergeCell ref="AI47:AL47"/>
    <mergeCell ref="AQ38:AT38"/>
    <mergeCell ref="AQ39:AT39"/>
    <mergeCell ref="AQ46:AT46"/>
    <mergeCell ref="AI38:AL38"/>
    <mergeCell ref="AM39:AP39"/>
    <mergeCell ref="AI39:AL39"/>
    <mergeCell ref="AI42:AL42"/>
    <mergeCell ref="AE46:AH46"/>
    <mergeCell ref="AA46:AD46"/>
    <mergeCell ref="AM40:AP40"/>
    <mergeCell ref="AI43:AL43"/>
    <mergeCell ref="AM47:AP47"/>
    <mergeCell ref="AI44:AL44"/>
    <mergeCell ref="AM41:AP41"/>
    <mergeCell ref="AI40:AL40"/>
    <mergeCell ref="AB4:AF4"/>
    <mergeCell ref="S41:V41"/>
    <mergeCell ref="E40:G42"/>
    <mergeCell ref="K36:L36"/>
    <mergeCell ref="O34:R34"/>
    <mergeCell ref="AE47:AH47"/>
    <mergeCell ref="AA48:AD48"/>
    <mergeCell ref="AE48:AH48"/>
    <mergeCell ref="O36:P36"/>
    <mergeCell ref="Q35:R35"/>
    <mergeCell ref="W39:Z39"/>
    <mergeCell ref="Q36:R36"/>
    <mergeCell ref="W36:X36"/>
    <mergeCell ref="W43:Z43"/>
    <mergeCell ref="O35:P35"/>
    <mergeCell ref="W40:Z40"/>
    <mergeCell ref="W41:Z41"/>
    <mergeCell ref="O46:R46"/>
    <mergeCell ref="W46:Z46"/>
    <mergeCell ref="S46:V46"/>
    <mergeCell ref="S47:V47"/>
    <mergeCell ref="O47:R47"/>
    <mergeCell ref="O45:R45"/>
    <mergeCell ref="AA42:AD42"/>
  </mergeCells>
  <phoneticPr fontId="4"/>
  <dataValidations count="8">
    <dataValidation type="list" allowBlank="1" showInputMessage="1" showErrorMessage="1" sqref="AX10:AX23 R10:W29 AU45:AU46 K46:AT46 K38:AU43 K48:AU49" xr:uid="{00000000-0002-0000-0700-000000000000}">
      <formula1>$BS$55:$BS$57</formula1>
    </dataValidation>
    <dataValidation type="list" allowBlank="1" showInputMessage="1" showErrorMessage="1" sqref="AB58:AB59" xr:uid="{00000000-0002-0000-0700-000001000000}">
      <formula1>$BJ$55:$BJ$60</formula1>
    </dataValidation>
    <dataValidation type="list" allowBlank="1" showInputMessage="1" showErrorMessage="1" sqref="K45:AT45" xr:uid="{00000000-0002-0000-0700-000002000000}">
      <formula1>"なし,Ⅳ,Ⅴ,Ⅵ,Ⅳ・Ⅴ,Ⅳ・Ⅵ,Ⅴ・Ⅵ,Ⅳ・Ⅴ・Ⅵ"</formula1>
    </dataValidation>
    <dataValidation type="list" allowBlank="1" showInputMessage="1" showErrorMessage="1" sqref="AY10:BB10" xr:uid="{00000000-0002-0000-0700-000003000000}">
      <formula1>#REF!</formula1>
    </dataValidation>
    <dataValidation type="list" allowBlank="1" showInputMessage="1" showErrorMessage="1" sqref="AX25" xr:uid="{00000000-0002-0000-0700-000004000000}">
      <formula1>"なし,Ⅰ,Ⅱ,Ⅲ,Ⅳ,Ⅴ"</formula1>
    </dataValidation>
    <dataValidation type="list" allowBlank="1" showInputMessage="1" showErrorMessage="1" sqref="AX26" xr:uid="{00000000-0002-0000-0700-000005000000}">
      <formula1>"Ｖ（１）,Ｖ（２）,Ｖ（３）,Ｖ（４）,Ｖ（５）,Ｖ（６）,Ｖ（７）,Ｖ（８）,Ｖ（９）,Ｖ（１０）,Ｖ（１１）,Ｖ（１２）,Ｖ（１３）,Ｖ（１４）"</formula1>
    </dataValidation>
    <dataValidation type="list" allowBlank="1" showInputMessage="1" showErrorMessage="1" sqref="AG5:AY5" xr:uid="{00000000-0002-0000-0700-000006000000}">
      <formula1>"選択してください,介護サービス包括型,日中サービス支援型,外部サービス利用型"</formula1>
    </dataValidation>
    <dataValidation type="list" allowBlank="1" showInputMessage="1" showErrorMessage="1" sqref="K4" xr:uid="{00000000-0002-0000-0700-000007000000}">
      <formula1>$BJ$55:$BJ$62</formula1>
    </dataValidation>
  </dataValidations>
  <pageMargins left="0.82677165354330717" right="0.78740157480314965" top="0.59055118110236227" bottom="0.59055118110236227" header="0.51181102362204722" footer="0.51181102362204722"/>
  <pageSetup paperSize="9" scale="5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pageSetUpPr fitToPage="1"/>
  </sheetPr>
  <dimension ref="B2:CA44"/>
  <sheetViews>
    <sheetView showGridLines="0" view="pageBreakPreview" zoomScale="80" zoomScaleNormal="75" zoomScaleSheetLayoutView="80" workbookViewId="0">
      <selection activeCell="B29" sqref="B29:Q29"/>
    </sheetView>
  </sheetViews>
  <sheetFormatPr defaultColWidth="9" defaultRowHeight="21" customHeight="1"/>
  <cols>
    <col min="1" max="1" width="1.08984375" style="1" customWidth="1"/>
    <col min="2" max="5" width="2.6328125" style="3" customWidth="1"/>
    <col min="6" max="7" width="2.63281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48" width="3.08984375" style="1" customWidth="1"/>
    <col min="49" max="51" width="3.453125" style="1" customWidth="1"/>
    <col min="52" max="52" width="12.90625" style="1" customWidth="1"/>
    <col min="53" max="53" width="16.90625" style="1" customWidth="1"/>
    <col min="54" max="67" width="2.6328125" style="1" customWidth="1"/>
    <col min="68" max="16384" width="9" style="1"/>
  </cols>
  <sheetData>
    <row r="2" spans="2:79" ht="17.25" customHeight="1">
      <c r="AX2" s="1870" t="s">
        <v>702</v>
      </c>
      <c r="AY2" s="1870"/>
      <c r="AZ2" s="1870"/>
      <c r="BA2" s="1870"/>
      <c r="CA2" s="16" t="s">
        <v>366</v>
      </c>
    </row>
    <row r="3" spans="2:79" ht="21" customHeight="1">
      <c r="B3" s="1841" t="s">
        <v>19</v>
      </c>
      <c r="C3" s="1841"/>
      <c r="D3" s="1841"/>
      <c r="E3" s="1841"/>
      <c r="F3" s="1841"/>
      <c r="G3" s="1841"/>
      <c r="H3" s="1841"/>
      <c r="I3" s="1841"/>
      <c r="J3" s="1841"/>
      <c r="K3" s="1841"/>
      <c r="L3" s="1841"/>
      <c r="M3" s="1841"/>
      <c r="N3" s="1841"/>
      <c r="O3" s="1841"/>
      <c r="P3" s="1841"/>
      <c r="Q3" s="1841"/>
      <c r="R3" s="1841"/>
      <c r="S3" s="1841"/>
      <c r="T3" s="1841"/>
      <c r="U3" s="1841"/>
      <c r="V3" s="1841"/>
      <c r="W3" s="1841"/>
      <c r="X3" s="1841"/>
      <c r="Y3" s="1841"/>
      <c r="Z3" s="1841"/>
      <c r="AA3" s="1841"/>
      <c r="AB3" s="1841"/>
      <c r="AC3" s="1841"/>
      <c r="AD3" s="1841"/>
      <c r="AE3" s="1841"/>
      <c r="AF3" s="1841"/>
      <c r="AG3" s="1841"/>
      <c r="AH3" s="1841"/>
      <c r="AI3" s="1841"/>
      <c r="AJ3" s="1841"/>
      <c r="AK3" s="1841"/>
      <c r="AL3" s="1841"/>
      <c r="AM3" s="1841"/>
      <c r="AN3" s="1841"/>
      <c r="AO3" s="1841"/>
      <c r="AP3" s="1841"/>
      <c r="AQ3" s="1841"/>
      <c r="AR3" s="1841"/>
      <c r="AS3" s="1841"/>
      <c r="AT3" s="1841"/>
      <c r="AU3" s="1841"/>
      <c r="AV3" s="1841"/>
      <c r="CA3" s="16" t="s">
        <v>358</v>
      </c>
    </row>
    <row r="4" spans="2:79" ht="24.75" customHeight="1">
      <c r="B4" s="1842" t="s">
        <v>11</v>
      </c>
      <c r="C4" s="1842"/>
      <c r="D4" s="1842"/>
      <c r="E4" s="1842"/>
      <c r="F4" s="1842"/>
      <c r="G4" s="1842"/>
      <c r="H4" s="1842"/>
      <c r="I4" s="1842"/>
      <c r="J4" s="1842"/>
      <c r="K4" s="1842"/>
      <c r="L4" s="1842"/>
      <c r="M4" s="1842"/>
      <c r="N4" s="1842"/>
      <c r="O4" s="1842"/>
      <c r="P4" s="1842"/>
      <c r="Q4" s="1842"/>
      <c r="R4" s="1842"/>
      <c r="S4" s="1842"/>
      <c r="T4" s="1842"/>
      <c r="U4" s="1842"/>
      <c r="V4" s="1842"/>
      <c r="W4" s="1842"/>
      <c r="X4" s="1842"/>
      <c r="Y4" s="1842"/>
      <c r="Z4" s="1842"/>
      <c r="AA4" s="1842"/>
      <c r="AB4" s="1842"/>
      <c r="AC4" s="1842"/>
      <c r="AD4" s="1842"/>
      <c r="AE4" s="1842"/>
      <c r="AF4" s="1842"/>
      <c r="AG4" s="1842"/>
      <c r="AH4" s="1842"/>
      <c r="AI4" s="1842"/>
      <c r="AJ4" s="1842"/>
      <c r="AK4" s="1842"/>
      <c r="AL4" s="1842"/>
      <c r="AM4" s="1842"/>
      <c r="AN4" s="1842"/>
      <c r="AO4" s="1842"/>
      <c r="AP4" s="1842"/>
      <c r="AQ4" s="1842"/>
      <c r="AR4" s="1842"/>
      <c r="AS4" s="1842"/>
      <c r="AT4" s="1842"/>
      <c r="AU4" s="1842"/>
      <c r="AV4" s="1842"/>
      <c r="AW4" s="1842"/>
      <c r="AX4" s="1842"/>
      <c r="AY4" s="1842"/>
      <c r="AZ4" s="1842"/>
      <c r="BA4" s="2"/>
      <c r="CA4" s="16" t="s">
        <v>359</v>
      </c>
    </row>
    <row r="5" spans="2:79"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6" t="s">
        <v>360</v>
      </c>
    </row>
    <row r="6" spans="2:79" ht="21" customHeight="1">
      <c r="B6" s="1843" t="s">
        <v>251</v>
      </c>
      <c r="C6" s="1844"/>
      <c r="D6" s="1844"/>
      <c r="E6" s="1844"/>
      <c r="F6" s="1844"/>
      <c r="G6" s="1844"/>
      <c r="H6" s="1844"/>
      <c r="I6" s="1844"/>
      <c r="J6" s="1845"/>
      <c r="K6" s="1846"/>
      <c r="L6" s="1847"/>
      <c r="M6" s="1847"/>
      <c r="N6" s="1847"/>
      <c r="O6" s="1847"/>
      <c r="P6" s="1847"/>
      <c r="Q6" s="1847"/>
      <c r="R6" s="1847"/>
      <c r="S6" s="1847"/>
      <c r="T6" s="1847"/>
      <c r="U6" s="1847"/>
      <c r="V6" s="1847"/>
      <c r="W6" s="1847"/>
      <c r="X6" s="1848"/>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6" t="s">
        <v>192</v>
      </c>
    </row>
    <row r="7" spans="2:79" ht="21" customHeight="1" thickBot="1">
      <c r="B7" s="1849" t="s">
        <v>253</v>
      </c>
      <c r="C7" s="1850"/>
      <c r="D7" s="1850"/>
      <c r="E7" s="1850"/>
      <c r="F7" s="1850"/>
      <c r="G7" s="1850"/>
      <c r="H7" s="1850"/>
      <c r="I7" s="1850"/>
      <c r="J7" s="1851"/>
      <c r="K7" s="1325" t="s">
        <v>366</v>
      </c>
      <c r="L7" s="1326"/>
      <c r="M7" s="1326"/>
      <c r="N7" s="1326"/>
      <c r="O7" s="1326"/>
      <c r="P7" s="1326"/>
      <c r="Q7" s="1326"/>
      <c r="R7" s="1326"/>
      <c r="S7" s="1326"/>
      <c r="T7" s="1326"/>
      <c r="U7" s="1326"/>
      <c r="V7" s="1326"/>
      <c r="W7" s="1326"/>
      <c r="X7" s="1327"/>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6" t="s">
        <v>193</v>
      </c>
    </row>
    <row r="8" spans="2:79"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6" t="s">
        <v>194</v>
      </c>
    </row>
    <row r="9" spans="2:79" ht="21" customHeight="1">
      <c r="B9" s="1859" t="s">
        <v>12</v>
      </c>
      <c r="C9" s="1853"/>
      <c r="D9" s="1853"/>
      <c r="E9" s="1853"/>
      <c r="F9" s="1853"/>
      <c r="G9" s="1853"/>
      <c r="H9" s="1864" t="s">
        <v>13</v>
      </c>
      <c r="I9" s="1864"/>
      <c r="J9" s="1864"/>
      <c r="K9" s="1867" t="s">
        <v>248</v>
      </c>
      <c r="L9" s="1868"/>
      <c r="M9" s="1868"/>
      <c r="N9" s="1868"/>
      <c r="O9" s="1868"/>
      <c r="P9" s="4"/>
      <c r="Q9" s="5"/>
      <c r="R9" s="1859" t="s">
        <v>27</v>
      </c>
      <c r="S9" s="1853"/>
      <c r="T9" s="1853"/>
      <c r="U9" s="1853"/>
      <c r="V9" s="1853"/>
      <c r="W9" s="1853"/>
      <c r="X9" s="1854"/>
      <c r="Y9" s="1859" t="s">
        <v>28</v>
      </c>
      <c r="Z9" s="1853"/>
      <c r="AA9" s="1853"/>
      <c r="AB9" s="1853"/>
      <c r="AC9" s="1853"/>
      <c r="AD9" s="1853"/>
      <c r="AE9" s="1854"/>
      <c r="AF9" s="1859" t="s">
        <v>29</v>
      </c>
      <c r="AG9" s="1853"/>
      <c r="AH9" s="1853"/>
      <c r="AI9" s="1853"/>
      <c r="AJ9" s="1853"/>
      <c r="AK9" s="1853"/>
      <c r="AL9" s="1854"/>
      <c r="AM9" s="1852" t="s">
        <v>30</v>
      </c>
      <c r="AN9" s="1853"/>
      <c r="AO9" s="1853"/>
      <c r="AP9" s="1853"/>
      <c r="AQ9" s="1853"/>
      <c r="AR9" s="1853"/>
      <c r="AS9" s="1854"/>
      <c r="AT9" s="1873" t="s">
        <v>14</v>
      </c>
      <c r="AU9" s="1874"/>
      <c r="AV9" s="1875"/>
      <c r="AW9" s="1864" t="s">
        <v>15</v>
      </c>
      <c r="AX9" s="1864"/>
      <c r="AY9" s="1882"/>
      <c r="AZ9" s="1885" t="s">
        <v>16</v>
      </c>
      <c r="BA9" s="1929" t="s">
        <v>191</v>
      </c>
    </row>
    <row r="10" spans="2:79" ht="21" customHeight="1">
      <c r="B10" s="1860"/>
      <c r="C10" s="1861"/>
      <c r="D10" s="1861"/>
      <c r="E10" s="1861"/>
      <c r="F10" s="1861"/>
      <c r="G10" s="1861"/>
      <c r="H10" s="1865"/>
      <c r="I10" s="1865"/>
      <c r="J10" s="1865"/>
      <c r="K10" s="1869"/>
      <c r="L10" s="1870"/>
      <c r="M10" s="1870"/>
      <c r="N10" s="1870"/>
      <c r="O10" s="1870"/>
      <c r="P10" s="1855" t="s">
        <v>31</v>
      </c>
      <c r="Q10" s="1856"/>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1876"/>
      <c r="AU10" s="1877"/>
      <c r="AV10" s="1878"/>
      <c r="AW10" s="1865"/>
      <c r="AX10" s="1865"/>
      <c r="AY10" s="1883"/>
      <c r="AZ10" s="1886"/>
      <c r="BA10" s="1886"/>
    </row>
    <row r="11" spans="2:79" ht="21" customHeight="1" thickBot="1">
      <c r="B11" s="1860"/>
      <c r="C11" s="1861"/>
      <c r="D11" s="1861"/>
      <c r="E11" s="1861"/>
      <c r="F11" s="1861"/>
      <c r="G11" s="1861"/>
      <c r="H11" s="1865"/>
      <c r="I11" s="1865"/>
      <c r="J11" s="1865"/>
      <c r="K11" s="1869"/>
      <c r="L11" s="1870"/>
      <c r="M11" s="1870"/>
      <c r="N11" s="1870"/>
      <c r="O11" s="1870"/>
      <c r="P11" s="1855" t="s">
        <v>32</v>
      </c>
      <c r="Q11" s="1856"/>
      <c r="R11" s="201"/>
      <c r="S11" s="202"/>
      <c r="T11" s="202"/>
      <c r="U11" s="202"/>
      <c r="V11" s="202"/>
      <c r="W11" s="202"/>
      <c r="X11" s="203"/>
      <c r="Y11" s="201"/>
      <c r="Z11" s="202"/>
      <c r="AA11" s="202"/>
      <c r="AB11" s="202"/>
      <c r="AC11" s="202"/>
      <c r="AD11" s="202"/>
      <c r="AE11" s="203"/>
      <c r="AF11" s="201"/>
      <c r="AG11" s="202"/>
      <c r="AH11" s="202"/>
      <c r="AI11" s="202"/>
      <c r="AJ11" s="202"/>
      <c r="AK11" s="202"/>
      <c r="AL11" s="204"/>
      <c r="AM11" s="201"/>
      <c r="AN11" s="202"/>
      <c r="AO11" s="202"/>
      <c r="AP11" s="202"/>
      <c r="AQ11" s="202"/>
      <c r="AR11" s="202"/>
      <c r="AS11" s="203"/>
      <c r="AT11" s="1876"/>
      <c r="AU11" s="1877"/>
      <c r="AV11" s="1878"/>
      <c r="AW11" s="1865"/>
      <c r="AX11" s="1865"/>
      <c r="AY11" s="1883"/>
      <c r="AZ11" s="1886"/>
      <c r="BA11" s="1886"/>
    </row>
    <row r="12" spans="2:79" ht="21" customHeight="1" thickBot="1">
      <c r="B12" s="1862"/>
      <c r="C12" s="1863"/>
      <c r="D12" s="1863"/>
      <c r="E12" s="1863"/>
      <c r="F12" s="1863"/>
      <c r="G12" s="1863"/>
      <c r="H12" s="1866"/>
      <c r="I12" s="1866"/>
      <c r="J12" s="1866"/>
      <c r="K12" s="1871"/>
      <c r="L12" s="1872"/>
      <c r="M12" s="1872"/>
      <c r="N12" s="1872"/>
      <c r="O12" s="1872"/>
      <c r="P12" s="1857" t="s">
        <v>33</v>
      </c>
      <c r="Q12" s="1858"/>
      <c r="R12" s="205"/>
      <c r="S12" s="206"/>
      <c r="T12" s="206"/>
      <c r="U12" s="206"/>
      <c r="V12" s="206"/>
      <c r="W12" s="206"/>
      <c r="X12" s="207"/>
      <c r="Y12" s="205"/>
      <c r="Z12" s="206"/>
      <c r="AA12" s="206"/>
      <c r="AB12" s="206"/>
      <c r="AC12" s="206"/>
      <c r="AD12" s="206"/>
      <c r="AE12" s="207"/>
      <c r="AF12" s="205"/>
      <c r="AG12" s="206"/>
      <c r="AH12" s="206"/>
      <c r="AI12" s="206"/>
      <c r="AJ12" s="206"/>
      <c r="AK12" s="206"/>
      <c r="AL12" s="207"/>
      <c r="AM12" s="205"/>
      <c r="AN12" s="206"/>
      <c r="AO12" s="206"/>
      <c r="AP12" s="206"/>
      <c r="AQ12" s="206"/>
      <c r="AR12" s="206"/>
      <c r="AS12" s="207"/>
      <c r="AT12" s="1879"/>
      <c r="AU12" s="1880"/>
      <c r="AV12" s="1881"/>
      <c r="AW12" s="1866"/>
      <c r="AX12" s="1866"/>
      <c r="AY12" s="1884"/>
      <c r="AZ12" s="1887"/>
      <c r="BA12" s="1887"/>
    </row>
    <row r="13" spans="2:79" ht="21" customHeight="1" thickBot="1">
      <c r="B13" s="1892" t="s">
        <v>18</v>
      </c>
      <c r="C13" s="1893"/>
      <c r="D13" s="1893"/>
      <c r="E13" s="1893"/>
      <c r="F13" s="1893"/>
      <c r="G13" s="1893"/>
      <c r="H13" s="1893"/>
      <c r="I13" s="1893"/>
      <c r="J13" s="1893"/>
      <c r="K13" s="1894"/>
      <c r="L13" s="1895"/>
      <c r="M13" s="1895"/>
      <c r="N13" s="1895"/>
      <c r="O13" s="1895"/>
      <c r="P13" s="1895"/>
      <c r="Q13" s="1896"/>
      <c r="R13" s="208"/>
      <c r="S13" s="209"/>
      <c r="T13" s="209"/>
      <c r="U13" s="209"/>
      <c r="V13" s="209"/>
      <c r="W13" s="209"/>
      <c r="X13" s="210"/>
      <c r="Y13" s="208"/>
      <c r="Z13" s="209"/>
      <c r="AA13" s="209"/>
      <c r="AB13" s="209"/>
      <c r="AC13" s="209"/>
      <c r="AD13" s="209"/>
      <c r="AE13" s="210"/>
      <c r="AF13" s="208"/>
      <c r="AG13" s="209"/>
      <c r="AH13" s="209"/>
      <c r="AI13" s="209"/>
      <c r="AJ13" s="209"/>
      <c r="AK13" s="209"/>
      <c r="AL13" s="210"/>
      <c r="AM13" s="211"/>
      <c r="AN13" s="209"/>
      <c r="AO13" s="209"/>
      <c r="AP13" s="209"/>
      <c r="AQ13" s="209"/>
      <c r="AR13" s="209"/>
      <c r="AS13" s="210"/>
      <c r="AT13" s="1897">
        <f t="shared" ref="AT13:AT28" si="0">SUM(R13:AS13)</f>
        <v>0</v>
      </c>
      <c r="AU13" s="1897"/>
      <c r="AV13" s="1898"/>
      <c r="AW13" s="1888">
        <f t="shared" ref="AW13:AW28" si="1">AT13/4</f>
        <v>0</v>
      </c>
      <c r="AX13" s="1889"/>
      <c r="AY13" s="1889"/>
      <c r="AZ13" s="381" t="e">
        <f>ROUNDDOWN(AW13/AT30,1)</f>
        <v>#DIV/0!</v>
      </c>
      <c r="BA13" s="225"/>
    </row>
    <row r="14" spans="2:79" ht="21" customHeight="1" thickBot="1">
      <c r="B14" s="1899"/>
      <c r="C14" s="1900"/>
      <c r="D14" s="1900"/>
      <c r="E14" s="1900"/>
      <c r="F14" s="1900"/>
      <c r="G14" s="1900"/>
      <c r="H14" s="1900"/>
      <c r="I14" s="1900"/>
      <c r="J14" s="1900"/>
      <c r="K14" s="1901"/>
      <c r="L14" s="1902"/>
      <c r="M14" s="1902"/>
      <c r="N14" s="1902"/>
      <c r="O14" s="1902"/>
      <c r="P14" s="1902"/>
      <c r="Q14" s="1903"/>
      <c r="R14" s="212"/>
      <c r="S14" s="213"/>
      <c r="T14" s="213"/>
      <c r="U14" s="213"/>
      <c r="V14" s="213"/>
      <c r="W14" s="213"/>
      <c r="X14" s="214"/>
      <c r="Y14" s="212"/>
      <c r="Z14" s="213"/>
      <c r="AA14" s="213"/>
      <c r="AB14" s="213"/>
      <c r="AC14" s="213"/>
      <c r="AD14" s="213"/>
      <c r="AE14" s="214"/>
      <c r="AF14" s="212"/>
      <c r="AG14" s="213"/>
      <c r="AH14" s="213"/>
      <c r="AI14" s="213"/>
      <c r="AJ14" s="213"/>
      <c r="AK14" s="213"/>
      <c r="AL14" s="214"/>
      <c r="AM14" s="215"/>
      <c r="AN14" s="213"/>
      <c r="AO14" s="213"/>
      <c r="AP14" s="213"/>
      <c r="AQ14" s="213"/>
      <c r="AR14" s="213"/>
      <c r="AS14" s="214"/>
      <c r="AT14" s="1904">
        <f t="shared" si="0"/>
        <v>0</v>
      </c>
      <c r="AU14" s="1904"/>
      <c r="AV14" s="1852"/>
      <c r="AW14" s="1890">
        <f t="shared" si="1"/>
        <v>0</v>
      </c>
      <c r="AX14" s="1891"/>
      <c r="AY14" s="1891"/>
      <c r="AZ14" s="382" t="e">
        <f>ROUNDDOWN(AW14/AT30,1)</f>
        <v>#DIV/0!</v>
      </c>
      <c r="BA14" s="226"/>
    </row>
    <row r="15" spans="2:79" ht="21" customHeight="1" thickBot="1">
      <c r="B15" s="1907"/>
      <c r="C15" s="1908"/>
      <c r="D15" s="1908"/>
      <c r="E15" s="1908"/>
      <c r="F15" s="1908"/>
      <c r="G15" s="1908"/>
      <c r="H15" s="1908"/>
      <c r="I15" s="1908"/>
      <c r="J15" s="1908"/>
      <c r="K15" s="1917"/>
      <c r="L15" s="1918"/>
      <c r="M15" s="1918"/>
      <c r="N15" s="1918"/>
      <c r="O15" s="1918"/>
      <c r="P15" s="1918"/>
      <c r="Q15" s="1919"/>
      <c r="R15" s="216"/>
      <c r="S15" s="217"/>
      <c r="T15" s="217"/>
      <c r="U15" s="217"/>
      <c r="V15" s="217"/>
      <c r="W15" s="217"/>
      <c r="X15" s="218"/>
      <c r="Y15" s="216"/>
      <c r="Z15" s="217"/>
      <c r="AA15" s="217"/>
      <c r="AB15" s="217"/>
      <c r="AC15" s="217"/>
      <c r="AD15" s="217"/>
      <c r="AE15" s="218"/>
      <c r="AF15" s="216"/>
      <c r="AG15" s="217"/>
      <c r="AH15" s="217"/>
      <c r="AI15" s="217"/>
      <c r="AJ15" s="217"/>
      <c r="AK15" s="217"/>
      <c r="AL15" s="218"/>
      <c r="AM15" s="219"/>
      <c r="AN15" s="217"/>
      <c r="AO15" s="217"/>
      <c r="AP15" s="217"/>
      <c r="AQ15" s="217"/>
      <c r="AR15" s="217"/>
      <c r="AS15" s="218"/>
      <c r="AT15" s="1920">
        <f t="shared" si="0"/>
        <v>0</v>
      </c>
      <c r="AU15" s="1920"/>
      <c r="AV15" s="1921"/>
      <c r="AW15" s="1905">
        <f t="shared" si="1"/>
        <v>0</v>
      </c>
      <c r="AX15" s="1906"/>
      <c r="AY15" s="1906"/>
      <c r="AZ15" s="382" t="e">
        <f>ROUNDDOWN(AW15/AT30,1)</f>
        <v>#DIV/0!</v>
      </c>
      <c r="BA15" s="227"/>
    </row>
    <row r="16" spans="2:79" ht="21" customHeight="1" thickBot="1">
      <c r="B16" s="1907"/>
      <c r="C16" s="1908"/>
      <c r="D16" s="1908"/>
      <c r="E16" s="1908"/>
      <c r="F16" s="1908"/>
      <c r="G16" s="1908"/>
      <c r="H16" s="1909"/>
      <c r="I16" s="1909"/>
      <c r="J16" s="1909"/>
      <c r="K16" s="1910"/>
      <c r="L16" s="1911"/>
      <c r="M16" s="1911"/>
      <c r="N16" s="1911"/>
      <c r="O16" s="1911"/>
      <c r="P16" s="1911"/>
      <c r="Q16" s="1912"/>
      <c r="R16" s="220"/>
      <c r="S16" s="217"/>
      <c r="T16" s="217"/>
      <c r="U16" s="217"/>
      <c r="V16" s="217"/>
      <c r="W16" s="221"/>
      <c r="X16" s="222"/>
      <c r="Y16" s="220"/>
      <c r="Z16" s="221"/>
      <c r="AA16" s="221"/>
      <c r="AB16" s="221"/>
      <c r="AC16" s="221"/>
      <c r="AD16" s="221"/>
      <c r="AE16" s="222"/>
      <c r="AF16" s="220"/>
      <c r="AG16" s="221"/>
      <c r="AH16" s="221"/>
      <c r="AI16" s="221"/>
      <c r="AJ16" s="221"/>
      <c r="AK16" s="221"/>
      <c r="AL16" s="222"/>
      <c r="AM16" s="223"/>
      <c r="AN16" s="221"/>
      <c r="AO16" s="221"/>
      <c r="AP16" s="221"/>
      <c r="AQ16" s="221"/>
      <c r="AR16" s="221"/>
      <c r="AS16" s="222"/>
      <c r="AT16" s="1913">
        <f t="shared" si="0"/>
        <v>0</v>
      </c>
      <c r="AU16" s="1913"/>
      <c r="AV16" s="1914"/>
      <c r="AW16" s="1915">
        <f t="shared" si="1"/>
        <v>0</v>
      </c>
      <c r="AX16" s="1916"/>
      <c r="AY16" s="1916"/>
      <c r="AZ16" s="382" t="e">
        <f>ROUNDDOWN(AW16/AT30,1)</f>
        <v>#DIV/0!</v>
      </c>
      <c r="BA16" s="227"/>
    </row>
    <row r="17" spans="2:53" ht="21" customHeight="1" thickBot="1">
      <c r="B17" s="1907"/>
      <c r="C17" s="1908"/>
      <c r="D17" s="1908"/>
      <c r="E17" s="1908"/>
      <c r="F17" s="1908"/>
      <c r="G17" s="1908"/>
      <c r="H17" s="1909"/>
      <c r="I17" s="1909"/>
      <c r="J17" s="1909"/>
      <c r="K17" s="1910"/>
      <c r="L17" s="1911"/>
      <c r="M17" s="1911"/>
      <c r="N17" s="1911"/>
      <c r="O17" s="1911"/>
      <c r="P17" s="1911"/>
      <c r="Q17" s="1912"/>
      <c r="R17" s="220"/>
      <c r="S17" s="217"/>
      <c r="T17" s="217"/>
      <c r="U17" s="217"/>
      <c r="V17" s="217"/>
      <c r="W17" s="217"/>
      <c r="X17" s="222"/>
      <c r="Y17" s="220"/>
      <c r="Z17" s="221"/>
      <c r="AA17" s="221"/>
      <c r="AB17" s="221"/>
      <c r="AC17" s="221"/>
      <c r="AD17" s="221"/>
      <c r="AE17" s="222"/>
      <c r="AF17" s="220"/>
      <c r="AG17" s="221"/>
      <c r="AH17" s="221"/>
      <c r="AI17" s="221"/>
      <c r="AJ17" s="221"/>
      <c r="AK17" s="221"/>
      <c r="AL17" s="222"/>
      <c r="AM17" s="223"/>
      <c r="AN17" s="221"/>
      <c r="AO17" s="221"/>
      <c r="AP17" s="221"/>
      <c r="AQ17" s="221"/>
      <c r="AR17" s="221"/>
      <c r="AS17" s="222"/>
      <c r="AT17" s="1913">
        <f t="shared" si="0"/>
        <v>0</v>
      </c>
      <c r="AU17" s="1913"/>
      <c r="AV17" s="1914"/>
      <c r="AW17" s="1915">
        <f t="shared" si="1"/>
        <v>0</v>
      </c>
      <c r="AX17" s="1916"/>
      <c r="AY17" s="1916"/>
      <c r="AZ17" s="382" t="e">
        <f>ROUNDDOWN(AW17/AT30,1)</f>
        <v>#DIV/0!</v>
      </c>
      <c r="BA17" s="227"/>
    </row>
    <row r="18" spans="2:53" ht="21" customHeight="1" thickBot="1">
      <c r="B18" s="1907"/>
      <c r="C18" s="1908"/>
      <c r="D18" s="1908"/>
      <c r="E18" s="1908"/>
      <c r="F18" s="1908"/>
      <c r="G18" s="1908"/>
      <c r="H18" s="1909"/>
      <c r="I18" s="1909"/>
      <c r="J18" s="1909"/>
      <c r="K18" s="1910"/>
      <c r="L18" s="1911"/>
      <c r="M18" s="1911"/>
      <c r="N18" s="1911"/>
      <c r="O18" s="1911"/>
      <c r="P18" s="1911"/>
      <c r="Q18" s="1912"/>
      <c r="R18" s="220"/>
      <c r="S18" s="221"/>
      <c r="T18" s="221"/>
      <c r="U18" s="221"/>
      <c r="V18" s="221"/>
      <c r="W18" s="221"/>
      <c r="X18" s="222"/>
      <c r="Y18" s="220"/>
      <c r="Z18" s="221"/>
      <c r="AA18" s="221"/>
      <c r="AB18" s="221"/>
      <c r="AC18" s="221"/>
      <c r="AD18" s="221"/>
      <c r="AE18" s="222"/>
      <c r="AF18" s="220"/>
      <c r="AG18" s="221"/>
      <c r="AH18" s="221"/>
      <c r="AI18" s="221"/>
      <c r="AJ18" s="221"/>
      <c r="AK18" s="221"/>
      <c r="AL18" s="222"/>
      <c r="AM18" s="220"/>
      <c r="AN18" s="221"/>
      <c r="AO18" s="221"/>
      <c r="AP18" s="221"/>
      <c r="AQ18" s="221"/>
      <c r="AR18" s="221"/>
      <c r="AS18" s="222"/>
      <c r="AT18" s="1913">
        <f t="shared" si="0"/>
        <v>0</v>
      </c>
      <c r="AU18" s="1913"/>
      <c r="AV18" s="1914"/>
      <c r="AW18" s="1915">
        <f t="shared" si="1"/>
        <v>0</v>
      </c>
      <c r="AX18" s="1916"/>
      <c r="AY18" s="1916"/>
      <c r="AZ18" s="382" t="e">
        <f>ROUNDDOWN(AW18/AT30,1)</f>
        <v>#DIV/0!</v>
      </c>
      <c r="BA18" s="227"/>
    </row>
    <row r="19" spans="2:53" ht="21" customHeight="1" thickBot="1">
      <c r="B19" s="1907"/>
      <c r="C19" s="1908"/>
      <c r="D19" s="1908"/>
      <c r="E19" s="1908"/>
      <c r="F19" s="1908"/>
      <c r="G19" s="1908"/>
      <c r="H19" s="1909"/>
      <c r="I19" s="1909"/>
      <c r="J19" s="1909"/>
      <c r="K19" s="1910"/>
      <c r="L19" s="1911"/>
      <c r="M19" s="1911"/>
      <c r="N19" s="1911"/>
      <c r="O19" s="1911"/>
      <c r="P19" s="1911"/>
      <c r="Q19" s="1912"/>
      <c r="R19" s="220"/>
      <c r="S19" s="221"/>
      <c r="T19" s="221"/>
      <c r="U19" s="221"/>
      <c r="V19" s="221"/>
      <c r="W19" s="221"/>
      <c r="X19" s="222"/>
      <c r="Y19" s="220"/>
      <c r="Z19" s="221"/>
      <c r="AA19" s="221"/>
      <c r="AB19" s="221"/>
      <c r="AC19" s="221"/>
      <c r="AD19" s="221"/>
      <c r="AE19" s="222"/>
      <c r="AF19" s="220"/>
      <c r="AG19" s="221"/>
      <c r="AH19" s="221"/>
      <c r="AI19" s="221"/>
      <c r="AJ19" s="221"/>
      <c r="AK19" s="221"/>
      <c r="AL19" s="222"/>
      <c r="AM19" s="220"/>
      <c r="AN19" s="221"/>
      <c r="AO19" s="221"/>
      <c r="AP19" s="221"/>
      <c r="AQ19" s="221"/>
      <c r="AR19" s="221"/>
      <c r="AS19" s="222"/>
      <c r="AT19" s="1913">
        <f t="shared" si="0"/>
        <v>0</v>
      </c>
      <c r="AU19" s="1913"/>
      <c r="AV19" s="1914"/>
      <c r="AW19" s="1915">
        <f t="shared" si="1"/>
        <v>0</v>
      </c>
      <c r="AX19" s="1916"/>
      <c r="AY19" s="1916"/>
      <c r="AZ19" s="382" t="e">
        <f>ROUNDDOWN(AW19/AT30,1)</f>
        <v>#DIV/0!</v>
      </c>
      <c r="BA19" s="227"/>
    </row>
    <row r="20" spans="2:53" ht="21" customHeight="1" thickBot="1">
      <c r="B20" s="1907"/>
      <c r="C20" s="1908"/>
      <c r="D20" s="1908"/>
      <c r="E20" s="1908"/>
      <c r="F20" s="1908"/>
      <c r="G20" s="1908"/>
      <c r="H20" s="1909"/>
      <c r="I20" s="1909"/>
      <c r="J20" s="1909"/>
      <c r="K20" s="1910"/>
      <c r="L20" s="1911"/>
      <c r="M20" s="1911"/>
      <c r="N20" s="1911"/>
      <c r="O20" s="1911"/>
      <c r="P20" s="1911"/>
      <c r="Q20" s="1912"/>
      <c r="R20" s="220"/>
      <c r="S20" s="217"/>
      <c r="T20" s="217"/>
      <c r="U20" s="217"/>
      <c r="V20" s="217"/>
      <c r="W20" s="221"/>
      <c r="X20" s="222"/>
      <c r="Y20" s="220"/>
      <c r="Z20" s="221"/>
      <c r="AA20" s="221"/>
      <c r="AB20" s="221"/>
      <c r="AC20" s="221"/>
      <c r="AD20" s="221"/>
      <c r="AE20" s="222"/>
      <c r="AF20" s="220"/>
      <c r="AG20" s="221"/>
      <c r="AH20" s="221"/>
      <c r="AI20" s="221"/>
      <c r="AJ20" s="221"/>
      <c r="AK20" s="221"/>
      <c r="AL20" s="222"/>
      <c r="AM20" s="220"/>
      <c r="AN20" s="221"/>
      <c r="AO20" s="221"/>
      <c r="AP20" s="221"/>
      <c r="AQ20" s="221"/>
      <c r="AR20" s="221"/>
      <c r="AS20" s="222"/>
      <c r="AT20" s="1913">
        <f t="shared" si="0"/>
        <v>0</v>
      </c>
      <c r="AU20" s="1913"/>
      <c r="AV20" s="1914"/>
      <c r="AW20" s="1915">
        <f t="shared" si="1"/>
        <v>0</v>
      </c>
      <c r="AX20" s="1916"/>
      <c r="AY20" s="1916"/>
      <c r="AZ20" s="382" t="e">
        <f>ROUNDDOWN(AW20/AT30,1)</f>
        <v>#DIV/0!</v>
      </c>
      <c r="BA20" s="227"/>
    </row>
    <row r="21" spans="2:53" ht="21" customHeight="1" thickBot="1">
      <c r="B21" s="1922"/>
      <c r="C21" s="1909"/>
      <c r="D21" s="1909"/>
      <c r="E21" s="1909"/>
      <c r="F21" s="1909"/>
      <c r="G21" s="1909"/>
      <c r="H21" s="1909"/>
      <c r="I21" s="1909"/>
      <c r="J21" s="1909"/>
      <c r="K21" s="1910"/>
      <c r="L21" s="1911"/>
      <c r="M21" s="1911"/>
      <c r="N21" s="1911"/>
      <c r="O21" s="1911"/>
      <c r="P21" s="1911"/>
      <c r="Q21" s="1912"/>
      <c r="R21" s="220"/>
      <c r="S21" s="217"/>
      <c r="T21" s="217"/>
      <c r="U21" s="217"/>
      <c r="V21" s="217"/>
      <c r="W21" s="221"/>
      <c r="X21" s="222"/>
      <c r="Y21" s="220"/>
      <c r="Z21" s="221"/>
      <c r="AA21" s="221"/>
      <c r="AB21" s="221"/>
      <c r="AC21" s="221"/>
      <c r="AD21" s="221"/>
      <c r="AE21" s="222"/>
      <c r="AF21" s="220"/>
      <c r="AG21" s="221"/>
      <c r="AH21" s="221"/>
      <c r="AI21" s="221"/>
      <c r="AJ21" s="221"/>
      <c r="AK21" s="221"/>
      <c r="AL21" s="222"/>
      <c r="AM21" s="223"/>
      <c r="AN21" s="221"/>
      <c r="AO21" s="221"/>
      <c r="AP21" s="221"/>
      <c r="AQ21" s="221"/>
      <c r="AR21" s="221"/>
      <c r="AS21" s="222"/>
      <c r="AT21" s="1913">
        <f t="shared" si="0"/>
        <v>0</v>
      </c>
      <c r="AU21" s="1913"/>
      <c r="AV21" s="1914"/>
      <c r="AW21" s="1915">
        <f t="shared" si="1"/>
        <v>0</v>
      </c>
      <c r="AX21" s="1916"/>
      <c r="AY21" s="1916"/>
      <c r="AZ21" s="382" t="e">
        <f>ROUNDDOWN(AW21/AT30,1)</f>
        <v>#DIV/0!</v>
      </c>
      <c r="BA21" s="227"/>
    </row>
    <row r="22" spans="2:53" ht="21" customHeight="1" thickBot="1">
      <c r="B22" s="1922"/>
      <c r="C22" s="1909"/>
      <c r="D22" s="1909"/>
      <c r="E22" s="1909"/>
      <c r="F22" s="1909"/>
      <c r="G22" s="1909"/>
      <c r="H22" s="1909"/>
      <c r="I22" s="1909"/>
      <c r="J22" s="1909"/>
      <c r="K22" s="1910"/>
      <c r="L22" s="1911"/>
      <c r="M22" s="1911"/>
      <c r="N22" s="1911"/>
      <c r="O22" s="1911"/>
      <c r="P22" s="1911"/>
      <c r="Q22" s="1912"/>
      <c r="R22" s="220"/>
      <c r="S22" s="217"/>
      <c r="T22" s="217"/>
      <c r="U22" s="217"/>
      <c r="V22" s="217"/>
      <c r="W22" s="221"/>
      <c r="X22" s="222"/>
      <c r="Y22" s="220"/>
      <c r="Z22" s="221"/>
      <c r="AA22" s="221"/>
      <c r="AB22" s="221"/>
      <c r="AC22" s="221"/>
      <c r="AD22" s="221"/>
      <c r="AE22" s="222"/>
      <c r="AF22" s="220"/>
      <c r="AG22" s="221"/>
      <c r="AH22" s="221"/>
      <c r="AI22" s="221"/>
      <c r="AJ22" s="221"/>
      <c r="AK22" s="221"/>
      <c r="AL22" s="222"/>
      <c r="AM22" s="223"/>
      <c r="AN22" s="221"/>
      <c r="AO22" s="221"/>
      <c r="AP22" s="221"/>
      <c r="AQ22" s="221"/>
      <c r="AR22" s="221"/>
      <c r="AS22" s="222"/>
      <c r="AT22" s="1913">
        <f t="shared" si="0"/>
        <v>0</v>
      </c>
      <c r="AU22" s="1913"/>
      <c r="AV22" s="1914"/>
      <c r="AW22" s="1915">
        <f t="shared" si="1"/>
        <v>0</v>
      </c>
      <c r="AX22" s="1916"/>
      <c r="AY22" s="1916"/>
      <c r="AZ22" s="382" t="e">
        <f>ROUNDDOWN(AW22/AT30,1)</f>
        <v>#DIV/0!</v>
      </c>
      <c r="BA22" s="227"/>
    </row>
    <row r="23" spans="2:53" ht="21" customHeight="1" thickBot="1">
      <c r="B23" s="1922"/>
      <c r="C23" s="1909"/>
      <c r="D23" s="1909"/>
      <c r="E23" s="1909"/>
      <c r="F23" s="1909"/>
      <c r="G23" s="1909"/>
      <c r="H23" s="1909"/>
      <c r="I23" s="1909"/>
      <c r="J23" s="1909"/>
      <c r="K23" s="1910"/>
      <c r="L23" s="1911"/>
      <c r="M23" s="1911"/>
      <c r="N23" s="1911"/>
      <c r="O23" s="1911"/>
      <c r="P23" s="1911"/>
      <c r="Q23" s="1912"/>
      <c r="R23" s="220"/>
      <c r="S23" s="221"/>
      <c r="T23" s="221"/>
      <c r="U23" s="221"/>
      <c r="V23" s="221"/>
      <c r="W23" s="221"/>
      <c r="X23" s="222"/>
      <c r="Y23" s="220"/>
      <c r="Z23" s="221"/>
      <c r="AA23" s="221"/>
      <c r="AB23" s="221"/>
      <c r="AC23" s="221"/>
      <c r="AD23" s="221"/>
      <c r="AE23" s="222"/>
      <c r="AF23" s="220"/>
      <c r="AG23" s="221"/>
      <c r="AH23" s="221"/>
      <c r="AI23" s="221"/>
      <c r="AJ23" s="221"/>
      <c r="AK23" s="221"/>
      <c r="AL23" s="222"/>
      <c r="AM23" s="223"/>
      <c r="AN23" s="221"/>
      <c r="AO23" s="221"/>
      <c r="AP23" s="221"/>
      <c r="AQ23" s="221"/>
      <c r="AR23" s="221"/>
      <c r="AS23" s="222"/>
      <c r="AT23" s="1913">
        <f t="shared" si="0"/>
        <v>0</v>
      </c>
      <c r="AU23" s="1913"/>
      <c r="AV23" s="1914"/>
      <c r="AW23" s="1915">
        <f t="shared" si="1"/>
        <v>0</v>
      </c>
      <c r="AX23" s="1916"/>
      <c r="AY23" s="1916"/>
      <c r="AZ23" s="382" t="e">
        <f>ROUNDDOWN(AW23/AT30,1)</f>
        <v>#DIV/0!</v>
      </c>
      <c r="BA23" s="227"/>
    </row>
    <row r="24" spans="2:53" ht="21" customHeight="1" thickBot="1">
      <c r="B24" s="1922"/>
      <c r="C24" s="1909"/>
      <c r="D24" s="1909"/>
      <c r="E24" s="1909"/>
      <c r="F24" s="1909"/>
      <c r="G24" s="1909"/>
      <c r="H24" s="1909"/>
      <c r="I24" s="1909"/>
      <c r="J24" s="1909"/>
      <c r="K24" s="1909"/>
      <c r="L24" s="1909"/>
      <c r="M24" s="1909"/>
      <c r="N24" s="1909"/>
      <c r="O24" s="1909"/>
      <c r="P24" s="1909"/>
      <c r="Q24" s="1910"/>
      <c r="R24" s="220"/>
      <c r="S24" s="221"/>
      <c r="T24" s="221"/>
      <c r="U24" s="221"/>
      <c r="V24" s="221"/>
      <c r="W24" s="221"/>
      <c r="X24" s="222"/>
      <c r="Y24" s="220"/>
      <c r="Z24" s="221"/>
      <c r="AA24" s="221"/>
      <c r="AB24" s="221"/>
      <c r="AC24" s="221"/>
      <c r="AD24" s="221"/>
      <c r="AE24" s="222"/>
      <c r="AF24" s="220"/>
      <c r="AG24" s="221"/>
      <c r="AH24" s="221"/>
      <c r="AI24" s="221"/>
      <c r="AJ24" s="221"/>
      <c r="AK24" s="221"/>
      <c r="AL24" s="222"/>
      <c r="AM24" s="223"/>
      <c r="AN24" s="221"/>
      <c r="AO24" s="221"/>
      <c r="AP24" s="221"/>
      <c r="AQ24" s="221"/>
      <c r="AR24" s="221"/>
      <c r="AS24" s="222"/>
      <c r="AT24" s="1913">
        <f t="shared" si="0"/>
        <v>0</v>
      </c>
      <c r="AU24" s="1913"/>
      <c r="AV24" s="1914"/>
      <c r="AW24" s="1915">
        <f t="shared" si="1"/>
        <v>0</v>
      </c>
      <c r="AX24" s="1916"/>
      <c r="AY24" s="1916"/>
      <c r="AZ24" s="382" t="e">
        <f>ROUNDDOWN(AW24/AT30,1)</f>
        <v>#DIV/0!</v>
      </c>
      <c r="BA24" s="227"/>
    </row>
    <row r="25" spans="2:53" ht="21" customHeight="1" thickBot="1">
      <c r="B25" s="1922"/>
      <c r="C25" s="1909"/>
      <c r="D25" s="1909"/>
      <c r="E25" s="1909"/>
      <c r="F25" s="1909"/>
      <c r="G25" s="1909"/>
      <c r="H25" s="1909"/>
      <c r="I25" s="1909"/>
      <c r="J25" s="1909"/>
      <c r="K25" s="1909"/>
      <c r="L25" s="1909"/>
      <c r="M25" s="1909"/>
      <c r="N25" s="1909"/>
      <c r="O25" s="1909"/>
      <c r="P25" s="1909"/>
      <c r="Q25" s="1910"/>
      <c r="R25" s="220"/>
      <c r="S25" s="221"/>
      <c r="T25" s="221"/>
      <c r="U25" s="221"/>
      <c r="V25" s="221"/>
      <c r="W25" s="221"/>
      <c r="X25" s="222"/>
      <c r="Y25" s="220"/>
      <c r="Z25" s="221"/>
      <c r="AA25" s="221"/>
      <c r="AB25" s="221"/>
      <c r="AC25" s="221"/>
      <c r="AD25" s="221"/>
      <c r="AE25" s="222"/>
      <c r="AF25" s="220"/>
      <c r="AG25" s="221"/>
      <c r="AH25" s="221"/>
      <c r="AI25" s="221"/>
      <c r="AJ25" s="221"/>
      <c r="AK25" s="221"/>
      <c r="AL25" s="222"/>
      <c r="AM25" s="223"/>
      <c r="AN25" s="221"/>
      <c r="AO25" s="221"/>
      <c r="AP25" s="221"/>
      <c r="AQ25" s="221"/>
      <c r="AR25" s="221"/>
      <c r="AS25" s="222"/>
      <c r="AT25" s="1913">
        <f t="shared" si="0"/>
        <v>0</v>
      </c>
      <c r="AU25" s="1913"/>
      <c r="AV25" s="1914"/>
      <c r="AW25" s="1915">
        <f t="shared" si="1"/>
        <v>0</v>
      </c>
      <c r="AX25" s="1916"/>
      <c r="AY25" s="1916"/>
      <c r="AZ25" s="382" t="e">
        <f>ROUNDDOWN(AW25/AT30,1)</f>
        <v>#DIV/0!</v>
      </c>
      <c r="BA25" s="227"/>
    </row>
    <row r="26" spans="2:53" ht="21" customHeight="1" thickBot="1">
      <c r="B26" s="1922"/>
      <c r="C26" s="1909"/>
      <c r="D26" s="1909"/>
      <c r="E26" s="1909"/>
      <c r="F26" s="1909"/>
      <c r="G26" s="1909"/>
      <c r="H26" s="1909"/>
      <c r="I26" s="1909"/>
      <c r="J26" s="1909"/>
      <c r="K26" s="1909"/>
      <c r="L26" s="1909"/>
      <c r="M26" s="1909"/>
      <c r="N26" s="1909"/>
      <c r="O26" s="1909"/>
      <c r="P26" s="1909"/>
      <c r="Q26" s="1910"/>
      <c r="R26" s="220"/>
      <c r="S26" s="221"/>
      <c r="T26" s="221"/>
      <c r="U26" s="221"/>
      <c r="V26" s="221"/>
      <c r="W26" s="221"/>
      <c r="X26" s="222"/>
      <c r="Y26" s="220"/>
      <c r="Z26" s="221"/>
      <c r="AA26" s="221"/>
      <c r="AB26" s="221"/>
      <c r="AC26" s="221"/>
      <c r="AD26" s="221"/>
      <c r="AE26" s="222"/>
      <c r="AF26" s="220"/>
      <c r="AG26" s="221"/>
      <c r="AH26" s="221"/>
      <c r="AI26" s="221"/>
      <c r="AJ26" s="221"/>
      <c r="AK26" s="221"/>
      <c r="AL26" s="222"/>
      <c r="AM26" s="223"/>
      <c r="AN26" s="221"/>
      <c r="AO26" s="221"/>
      <c r="AP26" s="221"/>
      <c r="AQ26" s="221"/>
      <c r="AR26" s="221"/>
      <c r="AS26" s="222"/>
      <c r="AT26" s="1913">
        <f t="shared" si="0"/>
        <v>0</v>
      </c>
      <c r="AU26" s="1913"/>
      <c r="AV26" s="1914"/>
      <c r="AW26" s="1915">
        <f t="shared" si="1"/>
        <v>0</v>
      </c>
      <c r="AX26" s="1916"/>
      <c r="AY26" s="1916"/>
      <c r="AZ26" s="382" t="e">
        <f>ROUNDDOWN(AW26/AT30,1)</f>
        <v>#DIV/0!</v>
      </c>
      <c r="BA26" s="227"/>
    </row>
    <row r="27" spans="2:53" ht="21" customHeight="1" thickBot="1">
      <c r="B27" s="1922"/>
      <c r="C27" s="1909"/>
      <c r="D27" s="1909"/>
      <c r="E27" s="1909"/>
      <c r="F27" s="1909"/>
      <c r="G27" s="1909"/>
      <c r="H27" s="1909"/>
      <c r="I27" s="1909"/>
      <c r="J27" s="1909"/>
      <c r="K27" s="1909"/>
      <c r="L27" s="1909"/>
      <c r="M27" s="1909"/>
      <c r="N27" s="1909"/>
      <c r="O27" s="1909"/>
      <c r="P27" s="1909"/>
      <c r="Q27" s="1910"/>
      <c r="R27" s="220"/>
      <c r="S27" s="217"/>
      <c r="T27" s="217"/>
      <c r="U27" s="217"/>
      <c r="V27" s="217"/>
      <c r="W27" s="221"/>
      <c r="X27" s="222"/>
      <c r="Y27" s="220"/>
      <c r="Z27" s="221"/>
      <c r="AA27" s="221"/>
      <c r="AB27" s="221"/>
      <c r="AC27" s="221"/>
      <c r="AD27" s="221"/>
      <c r="AE27" s="222"/>
      <c r="AF27" s="220"/>
      <c r="AG27" s="221"/>
      <c r="AH27" s="221"/>
      <c r="AI27" s="221"/>
      <c r="AJ27" s="221"/>
      <c r="AK27" s="221"/>
      <c r="AL27" s="222"/>
      <c r="AM27" s="223"/>
      <c r="AN27" s="221"/>
      <c r="AO27" s="221"/>
      <c r="AP27" s="221"/>
      <c r="AQ27" s="221"/>
      <c r="AR27" s="221"/>
      <c r="AS27" s="222"/>
      <c r="AT27" s="1913">
        <f t="shared" si="0"/>
        <v>0</v>
      </c>
      <c r="AU27" s="1913"/>
      <c r="AV27" s="1914"/>
      <c r="AW27" s="1915">
        <f t="shared" si="1"/>
        <v>0</v>
      </c>
      <c r="AX27" s="1916"/>
      <c r="AY27" s="1916"/>
      <c r="AZ27" s="382" t="e">
        <f>ROUNDDOWN(AW27/AT30,1)</f>
        <v>#DIV/0!</v>
      </c>
      <c r="BA27" s="227"/>
    </row>
    <row r="28" spans="2:53" ht="21" customHeight="1" thickBot="1">
      <c r="B28" s="1922"/>
      <c r="C28" s="1909"/>
      <c r="D28" s="1909"/>
      <c r="E28" s="1909"/>
      <c r="F28" s="1909"/>
      <c r="G28" s="1909"/>
      <c r="H28" s="1909"/>
      <c r="I28" s="1909"/>
      <c r="J28" s="1909"/>
      <c r="K28" s="1909"/>
      <c r="L28" s="1909"/>
      <c r="M28" s="1909"/>
      <c r="N28" s="1909"/>
      <c r="O28" s="1909"/>
      <c r="P28" s="1909"/>
      <c r="Q28" s="1910"/>
      <c r="R28" s="220"/>
      <c r="S28" s="221"/>
      <c r="T28" s="221"/>
      <c r="U28" s="221"/>
      <c r="V28" s="221"/>
      <c r="W28" s="221"/>
      <c r="X28" s="222"/>
      <c r="Y28" s="220"/>
      <c r="Z28" s="221"/>
      <c r="AA28" s="221"/>
      <c r="AB28" s="221"/>
      <c r="AC28" s="221"/>
      <c r="AD28" s="221"/>
      <c r="AE28" s="222"/>
      <c r="AF28" s="220"/>
      <c r="AG28" s="221"/>
      <c r="AH28" s="221"/>
      <c r="AI28" s="221"/>
      <c r="AJ28" s="221"/>
      <c r="AK28" s="221"/>
      <c r="AL28" s="222"/>
      <c r="AM28" s="223"/>
      <c r="AN28" s="221"/>
      <c r="AO28" s="221"/>
      <c r="AP28" s="221"/>
      <c r="AQ28" s="221"/>
      <c r="AR28" s="221"/>
      <c r="AS28" s="222"/>
      <c r="AT28" s="1913">
        <f t="shared" si="0"/>
        <v>0</v>
      </c>
      <c r="AU28" s="1913"/>
      <c r="AV28" s="1914"/>
      <c r="AW28" s="1915">
        <f t="shared" si="1"/>
        <v>0</v>
      </c>
      <c r="AX28" s="1916"/>
      <c r="AY28" s="1916"/>
      <c r="AZ28" s="382" t="e">
        <f>ROUNDDOWN(AW28/AT30,1)</f>
        <v>#DIV/0!</v>
      </c>
      <c r="BA28" s="228"/>
    </row>
    <row r="29" spans="2:53" ht="21" customHeight="1" thickBot="1">
      <c r="B29" s="1930" t="s">
        <v>254</v>
      </c>
      <c r="C29" s="1931"/>
      <c r="D29" s="1931"/>
      <c r="E29" s="1931"/>
      <c r="F29" s="1931"/>
      <c r="G29" s="1931"/>
      <c r="H29" s="1931"/>
      <c r="I29" s="1931"/>
      <c r="J29" s="1931"/>
      <c r="K29" s="1931"/>
      <c r="L29" s="1931"/>
      <c r="M29" s="1931"/>
      <c r="N29" s="1931"/>
      <c r="O29" s="1931"/>
      <c r="P29" s="1931"/>
      <c r="Q29" s="1932"/>
      <c r="R29" s="224"/>
      <c r="S29" s="209"/>
      <c r="T29" s="209"/>
      <c r="U29" s="209"/>
      <c r="V29" s="209"/>
      <c r="W29" s="209"/>
      <c r="X29" s="210"/>
      <c r="Y29" s="208"/>
      <c r="Z29" s="209"/>
      <c r="AA29" s="209"/>
      <c r="AB29" s="209"/>
      <c r="AC29" s="209"/>
      <c r="AD29" s="209"/>
      <c r="AE29" s="210"/>
      <c r="AF29" s="208"/>
      <c r="AG29" s="209"/>
      <c r="AH29" s="209"/>
      <c r="AI29" s="209"/>
      <c r="AJ29" s="209"/>
      <c r="AK29" s="209"/>
      <c r="AL29" s="210"/>
      <c r="AM29" s="208"/>
      <c r="AN29" s="209"/>
      <c r="AO29" s="209"/>
      <c r="AP29" s="209"/>
      <c r="AQ29" s="209"/>
      <c r="AR29" s="209"/>
      <c r="AS29" s="210"/>
      <c r="AT29" s="1897">
        <f>SUM(AT14:AV28)</f>
        <v>0</v>
      </c>
      <c r="AU29" s="1897"/>
      <c r="AV29" s="1898"/>
      <c r="AW29" s="1888">
        <f>SUM(AW14:AY28)</f>
        <v>0</v>
      </c>
      <c r="AX29" s="1889"/>
      <c r="AY29" s="1889"/>
      <c r="AZ29" s="381">
        <f>IF(AND(AW29=0,AT30=0),0,ROUNDDOWN(AW29/AT30,1))</f>
        <v>0</v>
      </c>
      <c r="BA29" s="15"/>
    </row>
    <row r="30" spans="2:53" ht="21" customHeight="1" thickBot="1">
      <c r="B30" s="1923" t="s">
        <v>17</v>
      </c>
      <c r="C30" s="1924"/>
      <c r="D30" s="1924"/>
      <c r="E30" s="1924"/>
      <c r="F30" s="1924"/>
      <c r="G30" s="1924"/>
      <c r="H30" s="1924"/>
      <c r="I30" s="1924"/>
      <c r="J30" s="1924"/>
      <c r="K30" s="1924"/>
      <c r="L30" s="1924"/>
      <c r="M30" s="1924"/>
      <c r="N30" s="1924"/>
      <c r="O30" s="1924"/>
      <c r="P30" s="1924"/>
      <c r="Q30" s="1924"/>
      <c r="R30" s="1924"/>
      <c r="S30" s="1924"/>
      <c r="T30" s="1924"/>
      <c r="U30" s="1924"/>
      <c r="V30" s="1924"/>
      <c r="W30" s="1924"/>
      <c r="X30" s="1924"/>
      <c r="Y30" s="1924"/>
      <c r="Z30" s="1924"/>
      <c r="AA30" s="1924"/>
      <c r="AB30" s="1924"/>
      <c r="AC30" s="1924"/>
      <c r="AD30" s="1924"/>
      <c r="AE30" s="1924"/>
      <c r="AF30" s="1924"/>
      <c r="AG30" s="1924"/>
      <c r="AH30" s="1924"/>
      <c r="AI30" s="1924"/>
      <c r="AJ30" s="1924"/>
      <c r="AK30" s="1924"/>
      <c r="AL30" s="1924"/>
      <c r="AM30" s="1924"/>
      <c r="AN30" s="1924"/>
      <c r="AO30" s="1924"/>
      <c r="AP30" s="1924"/>
      <c r="AQ30" s="1924"/>
      <c r="AR30" s="1924"/>
      <c r="AS30" s="1925"/>
      <c r="AT30" s="1926"/>
      <c r="AU30" s="1927"/>
      <c r="AV30" s="1927"/>
      <c r="AW30" s="1927"/>
      <c r="AX30" s="1927"/>
      <c r="AY30" s="1927"/>
      <c r="AZ30" s="1928"/>
      <c r="BA30" s="14"/>
    </row>
    <row r="31" spans="2:53" s="12" customFormat="1" ht="15" customHeight="1">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row r="41" spans="2:62" ht="21" customHeight="1">
      <c r="BJ41" s="1" t="s">
        <v>471</v>
      </c>
    </row>
    <row r="42" spans="2:62" ht="21" customHeight="1">
      <c r="BJ42" s="1" t="s">
        <v>472</v>
      </c>
    </row>
    <row r="43" spans="2:62" ht="21" customHeight="1">
      <c r="BJ43" s="1" t="s">
        <v>473</v>
      </c>
    </row>
    <row r="44" spans="2:62" ht="21" customHeight="1">
      <c r="BJ44" s="1" t="s">
        <v>474</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headerFooter alignWithMargins="0"/>
    </customSheetView>
  </customSheetViews>
  <mergeCells count="106">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 ref="B30:AS30"/>
    <mergeCell ref="AT30:AZ30"/>
    <mergeCell ref="AW27:AY27"/>
    <mergeCell ref="B28:G28"/>
    <mergeCell ref="H28:J28"/>
    <mergeCell ref="K28:Q28"/>
    <mergeCell ref="AT28:AV28"/>
    <mergeCell ref="AW28:AY28"/>
    <mergeCell ref="B27:G27"/>
    <mergeCell ref="H27:J27"/>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AW19:AY19"/>
    <mergeCell ref="B20:G20"/>
    <mergeCell ref="H20:J20"/>
    <mergeCell ref="K20:Q20"/>
    <mergeCell ref="AT20:AV20"/>
    <mergeCell ref="AW20:AY20"/>
    <mergeCell ref="B19:G19"/>
    <mergeCell ref="H19:J19"/>
    <mergeCell ref="K19:Q19"/>
    <mergeCell ref="AT19:AV19"/>
    <mergeCell ref="AW17:AY17"/>
    <mergeCell ref="B18:G18"/>
    <mergeCell ref="H18:J18"/>
    <mergeCell ref="K18:Q18"/>
    <mergeCell ref="AT18:AV18"/>
    <mergeCell ref="AW18:AY18"/>
    <mergeCell ref="B17:G17"/>
    <mergeCell ref="H17:J17"/>
    <mergeCell ref="K17:Q17"/>
    <mergeCell ref="AT17:AV17"/>
    <mergeCell ref="AW15:AY15"/>
    <mergeCell ref="B16:G16"/>
    <mergeCell ref="H16:J16"/>
    <mergeCell ref="K16:Q16"/>
    <mergeCell ref="AT16:AV16"/>
    <mergeCell ref="AW16:AY16"/>
    <mergeCell ref="B15:G15"/>
    <mergeCell ref="H15:J15"/>
    <mergeCell ref="K15:Q15"/>
    <mergeCell ref="AT15:AV15"/>
    <mergeCell ref="AW13:AY13"/>
    <mergeCell ref="AW14:AY14"/>
    <mergeCell ref="B13:G13"/>
    <mergeCell ref="H13:J13"/>
    <mergeCell ref="K13:Q13"/>
    <mergeCell ref="AT13:AV13"/>
    <mergeCell ref="B14:G14"/>
    <mergeCell ref="H14:J14"/>
    <mergeCell ref="K14:Q14"/>
    <mergeCell ref="AT14:AV14"/>
    <mergeCell ref="P12:Q12"/>
    <mergeCell ref="B9:G12"/>
    <mergeCell ref="H9:J12"/>
    <mergeCell ref="K9:O12"/>
    <mergeCell ref="AT9:AV12"/>
    <mergeCell ref="AW9:AY12"/>
    <mergeCell ref="AZ9:AZ12"/>
    <mergeCell ref="R9:X9"/>
    <mergeCell ref="Y9:AE9"/>
    <mergeCell ref="AF9:AL9"/>
    <mergeCell ref="B3:AV3"/>
    <mergeCell ref="B4:AZ4"/>
    <mergeCell ref="B6:J6"/>
    <mergeCell ref="K6:X6"/>
    <mergeCell ref="B7:J7"/>
    <mergeCell ref="K7:X7"/>
    <mergeCell ref="AM9:AS9"/>
    <mergeCell ref="P10:Q10"/>
    <mergeCell ref="P11:Q11"/>
  </mergeCells>
  <phoneticPr fontId="4"/>
  <dataValidations count="2">
    <dataValidation type="list" allowBlank="1" showInputMessage="1" showErrorMessage="1" sqref="K7:X7" xr:uid="{00000000-0002-0000-0800-000000000000}">
      <formula1>$CA$2:$CA$8</formula1>
    </dataValidation>
    <dataValidation type="list" allowBlank="1" showInputMessage="1" showErrorMessage="1" sqref="H13:J28" xr:uid="{00000000-0002-0000-0800-000001000000}">
      <formula1>$BJ$40:$BJ$44</formula1>
    </dataValidation>
  </dataValidations>
  <printOptions horizontalCentered="1"/>
  <pageMargins left="0.39370078740157483" right="0.39370078740157483" top="0.55000000000000004" bottom="0.19685039370078741" header="0.39370078740157483" footer="0.39370078740157483"/>
  <pageSetup paperSize="9" scale="54"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0">
    <pageSetUpPr fitToPage="1"/>
  </sheetPr>
  <dimension ref="A2:BR53"/>
  <sheetViews>
    <sheetView showGridLines="0" view="pageBreakPreview" zoomScale="70" zoomScaleNormal="75" zoomScaleSheetLayoutView="70" workbookViewId="0">
      <selection activeCell="H9" sqref="H9:J12"/>
    </sheetView>
  </sheetViews>
  <sheetFormatPr defaultColWidth="9" defaultRowHeight="21" customHeight="1"/>
  <cols>
    <col min="1" max="1" width="1.08984375" style="1" customWidth="1"/>
    <col min="2" max="5" width="2.6328125" style="3" customWidth="1"/>
    <col min="6" max="6" width="2.6328125" style="1" customWidth="1"/>
    <col min="7" max="7" width="6.906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50" width="3.36328125" style="1" customWidth="1"/>
    <col min="51" max="51" width="4.08984375" style="1" customWidth="1"/>
    <col min="52" max="52" width="8.90625" style="1" customWidth="1"/>
    <col min="53" max="53" width="21.90625" style="1" customWidth="1"/>
    <col min="54" max="67" width="2.6328125" style="1" customWidth="1"/>
    <col min="68" max="68" width="10.453125" style="16" customWidth="1"/>
    <col min="69" max="16384" width="9" style="1"/>
  </cols>
  <sheetData>
    <row r="2" spans="1:70" ht="17.25" customHeight="1">
      <c r="A2" s="1108"/>
      <c r="B2" s="1109"/>
      <c r="C2" s="1109"/>
      <c r="D2" s="1109"/>
      <c r="E2" s="1109"/>
      <c r="F2" s="1108"/>
      <c r="G2" s="1108"/>
      <c r="H2" s="1108"/>
      <c r="I2" s="1108"/>
      <c r="J2" s="1108"/>
      <c r="K2" s="1108"/>
      <c r="L2" s="1108"/>
      <c r="M2" s="1108"/>
      <c r="N2" s="1108"/>
      <c r="O2" s="1108"/>
      <c r="P2" s="1108"/>
      <c r="Q2" s="1108"/>
      <c r="R2" s="1108"/>
      <c r="S2" s="1108"/>
      <c r="T2" s="1108"/>
      <c r="U2" s="1108"/>
      <c r="V2" s="1108"/>
      <c r="W2" s="1108"/>
      <c r="X2" s="1108"/>
      <c r="Y2" s="1108"/>
      <c r="Z2" s="1108"/>
      <c r="AA2" s="1108"/>
      <c r="AB2" s="1108"/>
      <c r="AC2" s="1108"/>
      <c r="AD2" s="1108"/>
      <c r="AE2" s="1108"/>
      <c r="AF2" s="1108"/>
      <c r="AG2" s="1108"/>
      <c r="AH2" s="1108"/>
      <c r="AI2" s="1108"/>
      <c r="AJ2" s="1108"/>
      <c r="AK2" s="1108"/>
      <c r="AL2" s="1108"/>
      <c r="AM2" s="1108"/>
      <c r="AN2" s="1108"/>
      <c r="AO2" s="1108"/>
      <c r="AP2" s="1108"/>
      <c r="AQ2" s="1108"/>
      <c r="AR2" s="1108"/>
      <c r="AS2" s="1108"/>
      <c r="AT2" s="1108"/>
      <c r="AU2" s="1108"/>
      <c r="AV2" s="1108"/>
      <c r="AW2" s="1108"/>
      <c r="AX2" s="1108"/>
      <c r="AY2" s="1108"/>
      <c r="AZ2" s="1108"/>
      <c r="BA2" s="1118" t="s">
        <v>1146</v>
      </c>
      <c r="BB2" s="1108"/>
      <c r="BP2" s="238" t="s">
        <v>366</v>
      </c>
      <c r="BQ2" s="238"/>
      <c r="BR2" s="238"/>
    </row>
    <row r="3" spans="1:70" ht="21" customHeight="1">
      <c r="A3" s="1108"/>
      <c r="B3" s="1945" t="s">
        <v>20</v>
      </c>
      <c r="C3" s="1945"/>
      <c r="D3" s="1945"/>
      <c r="E3" s="1945"/>
      <c r="F3" s="1945"/>
      <c r="G3" s="1945"/>
      <c r="H3" s="1945"/>
      <c r="I3" s="1945"/>
      <c r="J3" s="1945"/>
      <c r="K3" s="1945"/>
      <c r="L3" s="1945"/>
      <c r="M3" s="1945"/>
      <c r="N3" s="1945"/>
      <c r="O3" s="1945"/>
      <c r="P3" s="1945"/>
      <c r="Q3" s="1945"/>
      <c r="R3" s="1945"/>
      <c r="S3" s="1945"/>
      <c r="T3" s="1945"/>
      <c r="U3" s="1945"/>
      <c r="V3" s="1945"/>
      <c r="W3" s="1945"/>
      <c r="X3" s="1945"/>
      <c r="Y3" s="1945"/>
      <c r="Z3" s="1945"/>
      <c r="AA3" s="1945"/>
      <c r="AB3" s="1945"/>
      <c r="AC3" s="1945"/>
      <c r="AD3" s="1945"/>
      <c r="AE3" s="1945"/>
      <c r="AF3" s="1945"/>
      <c r="AG3" s="1945"/>
      <c r="AH3" s="1945"/>
      <c r="AI3" s="1945"/>
      <c r="AJ3" s="1945"/>
      <c r="AK3" s="1945"/>
      <c r="AL3" s="1945"/>
      <c r="AM3" s="1945"/>
      <c r="AN3" s="1945"/>
      <c r="AO3" s="1945"/>
      <c r="AP3" s="1945"/>
      <c r="AQ3" s="1945"/>
      <c r="AR3" s="1945"/>
      <c r="AS3" s="1945"/>
      <c r="AT3" s="1945"/>
      <c r="AU3" s="1945"/>
      <c r="AV3" s="1945"/>
      <c r="AW3" s="1108"/>
      <c r="AX3" s="1108"/>
      <c r="AY3" s="1108"/>
      <c r="AZ3" s="1108"/>
      <c r="BA3" s="1108"/>
      <c r="BB3" s="1108"/>
      <c r="BP3" s="1" t="s">
        <v>361</v>
      </c>
    </row>
    <row r="4" spans="1:70" ht="24.75" customHeight="1">
      <c r="A4" s="1108"/>
      <c r="B4" s="1951" t="s">
        <v>11</v>
      </c>
      <c r="C4" s="1951"/>
      <c r="D4" s="1951"/>
      <c r="E4" s="1951"/>
      <c r="F4" s="1951"/>
      <c r="G4" s="1951"/>
      <c r="H4" s="1951"/>
      <c r="I4" s="1951"/>
      <c r="J4" s="1951"/>
      <c r="K4" s="1951"/>
      <c r="L4" s="1951"/>
      <c r="M4" s="1951"/>
      <c r="N4" s="1951"/>
      <c r="O4" s="1951"/>
      <c r="P4" s="1951"/>
      <c r="Q4" s="1951"/>
      <c r="R4" s="1951"/>
      <c r="S4" s="1951"/>
      <c r="T4" s="1951"/>
      <c r="U4" s="1951"/>
      <c r="V4" s="1951"/>
      <c r="W4" s="1951"/>
      <c r="X4" s="1951"/>
      <c r="Y4" s="1951"/>
      <c r="Z4" s="1951"/>
      <c r="AA4" s="1951"/>
      <c r="AB4" s="1951"/>
      <c r="AC4" s="1951"/>
      <c r="AD4" s="1951"/>
      <c r="AE4" s="1951"/>
      <c r="AF4" s="1951"/>
      <c r="AG4" s="1951"/>
      <c r="AH4" s="1951"/>
      <c r="AI4" s="1951"/>
      <c r="AJ4" s="1951"/>
      <c r="AK4" s="1951"/>
      <c r="AL4" s="1951"/>
      <c r="AM4" s="1951"/>
      <c r="AN4" s="1951"/>
      <c r="AO4" s="1951"/>
      <c r="AP4" s="1951"/>
      <c r="AQ4" s="1951"/>
      <c r="AR4" s="1951"/>
      <c r="AS4" s="1951"/>
      <c r="AT4" s="1951"/>
      <c r="AU4" s="1951"/>
      <c r="AV4" s="1951"/>
      <c r="AW4" s="1951"/>
      <c r="AX4" s="1951"/>
      <c r="AY4" s="1951"/>
      <c r="AZ4" s="1951"/>
      <c r="BA4" s="1108"/>
      <c r="BB4" s="1108"/>
      <c r="BP4" s="1" t="s">
        <v>369</v>
      </c>
    </row>
    <row r="5" spans="1:70" ht="13.5" customHeight="1" thickBot="1">
      <c r="A5" s="1108"/>
      <c r="B5" s="1110"/>
      <c r="C5" s="1110"/>
      <c r="D5" s="1110"/>
      <c r="E5" s="1110"/>
      <c r="F5" s="1110"/>
      <c r="G5" s="1110"/>
      <c r="H5" s="1110"/>
      <c r="I5" s="1110"/>
      <c r="J5" s="1110"/>
      <c r="K5" s="1110"/>
      <c r="L5" s="1110"/>
      <c r="M5" s="1110"/>
      <c r="N5" s="1110"/>
      <c r="O5" s="1110"/>
      <c r="P5" s="1110"/>
      <c r="Q5" s="1110"/>
      <c r="R5" s="1110"/>
      <c r="S5" s="1110"/>
      <c r="T5" s="1110"/>
      <c r="U5" s="1110"/>
      <c r="V5" s="1110"/>
      <c r="W5" s="1110"/>
      <c r="X5" s="1110"/>
      <c r="Y5" s="1110"/>
      <c r="Z5" s="1110"/>
      <c r="AA5" s="1110"/>
      <c r="AB5" s="1110"/>
      <c r="AC5" s="1110"/>
      <c r="AD5" s="1110"/>
      <c r="AE5" s="1110"/>
      <c r="AF5" s="1110"/>
      <c r="AG5" s="1110"/>
      <c r="AH5" s="1110"/>
      <c r="AI5" s="1110"/>
      <c r="AJ5" s="1110"/>
      <c r="AK5" s="1110"/>
      <c r="AL5" s="1110"/>
      <c r="AM5" s="1110"/>
      <c r="AN5" s="1110"/>
      <c r="AO5" s="1110"/>
      <c r="AP5" s="1110"/>
      <c r="AQ5" s="1110"/>
      <c r="AR5" s="1110"/>
      <c r="AS5" s="1110"/>
      <c r="AT5" s="1110"/>
      <c r="AU5" s="1110"/>
      <c r="AV5" s="1110"/>
      <c r="AW5" s="1110"/>
      <c r="AX5" s="1110"/>
      <c r="AY5" s="1110"/>
      <c r="AZ5" s="1110"/>
      <c r="BA5" s="1108"/>
      <c r="BB5" s="1108"/>
      <c r="BP5" s="1" t="s">
        <v>372</v>
      </c>
    </row>
    <row r="6" spans="1:70" ht="21" customHeight="1">
      <c r="A6" s="1108"/>
      <c r="B6" s="1960" t="s">
        <v>251</v>
      </c>
      <c r="C6" s="1961"/>
      <c r="D6" s="1961"/>
      <c r="E6" s="1961"/>
      <c r="F6" s="1961"/>
      <c r="G6" s="1961"/>
      <c r="H6" s="1961"/>
      <c r="I6" s="1961"/>
      <c r="J6" s="1962"/>
      <c r="K6" s="1846"/>
      <c r="L6" s="1847"/>
      <c r="M6" s="1847"/>
      <c r="N6" s="1847"/>
      <c r="O6" s="1847"/>
      <c r="P6" s="1847"/>
      <c r="Q6" s="1847"/>
      <c r="R6" s="1847"/>
      <c r="S6" s="1847"/>
      <c r="T6" s="1847"/>
      <c r="U6" s="1847"/>
      <c r="V6" s="1847"/>
      <c r="W6" s="1847"/>
      <c r="X6" s="1848"/>
      <c r="Y6" s="1110"/>
      <c r="Z6" s="1110"/>
      <c r="AA6" s="1110"/>
      <c r="AB6" s="1110"/>
      <c r="AC6" s="1110"/>
      <c r="AD6" s="1110"/>
      <c r="AE6" s="1110"/>
      <c r="AF6" s="1110"/>
      <c r="AG6" s="1110"/>
      <c r="AH6" s="1110"/>
      <c r="AI6" s="1110"/>
      <c r="AJ6" s="1110"/>
      <c r="AK6" s="1110"/>
      <c r="AL6" s="1110"/>
      <c r="AM6" s="1110"/>
      <c r="AN6" s="1110"/>
      <c r="AO6" s="1110"/>
      <c r="AP6" s="1110"/>
      <c r="AQ6" s="1110"/>
      <c r="AR6" s="1110"/>
      <c r="AS6" s="1110"/>
      <c r="AT6" s="1110"/>
      <c r="AU6" s="1110"/>
      <c r="AV6" s="1110"/>
      <c r="AW6" s="1110"/>
      <c r="AX6" s="1110"/>
      <c r="AY6" s="1110"/>
      <c r="AZ6" s="1110"/>
      <c r="BA6" s="1108"/>
      <c r="BB6" s="1108"/>
      <c r="BP6" s="1" t="s">
        <v>289</v>
      </c>
    </row>
    <row r="7" spans="1:70" ht="21" customHeight="1" thickBot="1">
      <c r="A7" s="1108"/>
      <c r="B7" s="1963" t="s">
        <v>253</v>
      </c>
      <c r="C7" s="1964"/>
      <c r="D7" s="1964"/>
      <c r="E7" s="1964"/>
      <c r="F7" s="1964"/>
      <c r="G7" s="1964"/>
      <c r="H7" s="1964"/>
      <c r="I7" s="1964"/>
      <c r="J7" s="1965"/>
      <c r="K7" s="1325" t="s">
        <v>369</v>
      </c>
      <c r="L7" s="1326"/>
      <c r="M7" s="1326"/>
      <c r="N7" s="1326"/>
      <c r="O7" s="1326"/>
      <c r="P7" s="1326"/>
      <c r="Q7" s="1326"/>
      <c r="R7" s="1326"/>
      <c r="S7" s="1326"/>
      <c r="T7" s="1326"/>
      <c r="U7" s="1326"/>
      <c r="V7" s="1326"/>
      <c r="W7" s="1326"/>
      <c r="X7" s="1327"/>
      <c r="Y7" s="1110"/>
      <c r="Z7" s="1110"/>
      <c r="AA7" s="1110"/>
      <c r="AB7" s="1110"/>
      <c r="AC7" s="1110"/>
      <c r="AD7" s="1110"/>
      <c r="AE7" s="1110"/>
      <c r="AF7" s="1110"/>
      <c r="AG7" s="1110"/>
      <c r="AH7" s="1110"/>
      <c r="AI7" s="1110"/>
      <c r="AJ7" s="1110"/>
      <c r="AK7" s="1110"/>
      <c r="AL7" s="1110"/>
      <c r="AM7" s="1110"/>
      <c r="AN7" s="1110"/>
      <c r="AO7" s="1110"/>
      <c r="AP7" s="1110"/>
      <c r="AQ7" s="1110"/>
      <c r="AR7" s="1110"/>
      <c r="AS7" s="1110"/>
      <c r="AT7" s="1110"/>
      <c r="AU7" s="1110"/>
      <c r="AV7" s="1110"/>
      <c r="AW7" s="1110"/>
      <c r="AX7" s="1110"/>
      <c r="AY7" s="1110"/>
      <c r="AZ7" s="1110"/>
      <c r="BA7" s="1108"/>
      <c r="BB7" s="1108"/>
      <c r="BP7" s="1" t="s">
        <v>269</v>
      </c>
    </row>
    <row r="8" spans="1:70" ht="21" customHeight="1" thickBot="1">
      <c r="A8" s="1108"/>
      <c r="B8" s="1110"/>
      <c r="C8" s="1110"/>
      <c r="D8" s="1110"/>
      <c r="E8" s="1110"/>
      <c r="F8" s="1110"/>
      <c r="G8" s="1110"/>
      <c r="H8" s="1110"/>
      <c r="I8" s="1110"/>
      <c r="J8" s="1110"/>
      <c r="K8" s="1110"/>
      <c r="L8" s="1110"/>
      <c r="M8" s="1110"/>
      <c r="N8" s="1110"/>
      <c r="O8" s="1110"/>
      <c r="P8" s="1110"/>
      <c r="Q8" s="1110"/>
      <c r="R8" s="1110"/>
      <c r="S8" s="1110"/>
      <c r="T8" s="1110"/>
      <c r="U8" s="1110"/>
      <c r="V8" s="1110"/>
      <c r="W8" s="1110"/>
      <c r="X8" s="1110"/>
      <c r="Y8" s="1110"/>
      <c r="Z8" s="1110"/>
      <c r="AA8" s="1110"/>
      <c r="AB8" s="1110"/>
      <c r="AC8" s="1110"/>
      <c r="AD8" s="1110"/>
      <c r="AE8" s="1110"/>
      <c r="AF8" s="1110"/>
      <c r="AG8" s="1110"/>
      <c r="AH8" s="1110"/>
      <c r="AI8" s="1110"/>
      <c r="AJ8" s="1110"/>
      <c r="AK8" s="1110"/>
      <c r="AL8" s="1110"/>
      <c r="AM8" s="1110"/>
      <c r="AN8" s="1110"/>
      <c r="AO8" s="1110"/>
      <c r="AP8" s="1110"/>
      <c r="AQ8" s="1110"/>
      <c r="AR8" s="1110"/>
      <c r="AS8" s="1110"/>
      <c r="AT8" s="1110"/>
      <c r="AU8" s="1110"/>
      <c r="AV8" s="1110"/>
      <c r="AW8" s="1110"/>
      <c r="AX8" s="1110"/>
      <c r="AY8" s="1110"/>
      <c r="AZ8" s="1110"/>
      <c r="BA8" s="1108"/>
      <c r="BB8" s="1108"/>
      <c r="BP8" s="1" t="s">
        <v>256</v>
      </c>
    </row>
    <row r="9" spans="1:70" ht="21" customHeight="1">
      <c r="A9" s="1108"/>
      <c r="B9" s="1946" t="s">
        <v>12</v>
      </c>
      <c r="C9" s="1947"/>
      <c r="D9" s="1947"/>
      <c r="E9" s="1947"/>
      <c r="F9" s="1947"/>
      <c r="G9" s="1947"/>
      <c r="H9" s="1991" t="s">
        <v>13</v>
      </c>
      <c r="I9" s="1991"/>
      <c r="J9" s="1991"/>
      <c r="K9" s="1952" t="s">
        <v>248</v>
      </c>
      <c r="L9" s="1953"/>
      <c r="M9" s="1953"/>
      <c r="N9" s="1953"/>
      <c r="O9" s="1953"/>
      <c r="P9" s="1111"/>
      <c r="Q9" s="1112"/>
      <c r="R9" s="1946" t="s">
        <v>27</v>
      </c>
      <c r="S9" s="1947"/>
      <c r="T9" s="1947"/>
      <c r="U9" s="1947"/>
      <c r="V9" s="1947"/>
      <c r="W9" s="1947"/>
      <c r="X9" s="1948"/>
      <c r="Y9" s="1946" t="s">
        <v>28</v>
      </c>
      <c r="Z9" s="1947"/>
      <c r="AA9" s="1947"/>
      <c r="AB9" s="1947"/>
      <c r="AC9" s="1947"/>
      <c r="AD9" s="1947"/>
      <c r="AE9" s="1948"/>
      <c r="AF9" s="1946" t="s">
        <v>29</v>
      </c>
      <c r="AG9" s="1947"/>
      <c r="AH9" s="1947"/>
      <c r="AI9" s="1947"/>
      <c r="AJ9" s="1947"/>
      <c r="AK9" s="1947"/>
      <c r="AL9" s="1948"/>
      <c r="AM9" s="1968" t="s">
        <v>30</v>
      </c>
      <c r="AN9" s="1947"/>
      <c r="AO9" s="1947"/>
      <c r="AP9" s="1947"/>
      <c r="AQ9" s="1947"/>
      <c r="AR9" s="1947"/>
      <c r="AS9" s="1948"/>
      <c r="AT9" s="1969" t="s">
        <v>14</v>
      </c>
      <c r="AU9" s="1970"/>
      <c r="AV9" s="1971"/>
      <c r="AW9" s="1991" t="s">
        <v>15</v>
      </c>
      <c r="AX9" s="1991"/>
      <c r="AY9" s="1991"/>
      <c r="AZ9" s="2003" t="s">
        <v>16</v>
      </c>
      <c r="BA9" s="1996" t="s">
        <v>384</v>
      </c>
      <c r="BB9" s="1108"/>
      <c r="BC9" s="1108"/>
      <c r="BP9" s="1" t="s">
        <v>255</v>
      </c>
    </row>
    <row r="10" spans="1:70" ht="21" customHeight="1">
      <c r="A10" s="1108"/>
      <c r="B10" s="1987"/>
      <c r="C10" s="1988"/>
      <c r="D10" s="1988"/>
      <c r="E10" s="1988"/>
      <c r="F10" s="1988"/>
      <c r="G10" s="1988"/>
      <c r="H10" s="1992"/>
      <c r="I10" s="1992"/>
      <c r="J10" s="1992"/>
      <c r="K10" s="1954"/>
      <c r="L10" s="1955"/>
      <c r="M10" s="1955"/>
      <c r="N10" s="1955"/>
      <c r="O10" s="1955"/>
      <c r="P10" s="1958" t="s">
        <v>31</v>
      </c>
      <c r="Q10" s="1959"/>
      <c r="R10" s="1113">
        <v>1</v>
      </c>
      <c r="S10" s="1114">
        <v>2</v>
      </c>
      <c r="T10" s="1114">
        <v>3</v>
      </c>
      <c r="U10" s="1114">
        <v>4</v>
      </c>
      <c r="V10" s="1114">
        <v>5</v>
      </c>
      <c r="W10" s="1114">
        <v>6</v>
      </c>
      <c r="X10" s="1115">
        <v>7</v>
      </c>
      <c r="Y10" s="1116">
        <v>8</v>
      </c>
      <c r="Z10" s="1114">
        <v>9</v>
      </c>
      <c r="AA10" s="1114">
        <v>10</v>
      </c>
      <c r="AB10" s="1114">
        <v>11</v>
      </c>
      <c r="AC10" s="1114">
        <v>12</v>
      </c>
      <c r="AD10" s="1114">
        <v>13</v>
      </c>
      <c r="AE10" s="1115">
        <v>14</v>
      </c>
      <c r="AF10" s="1116">
        <v>15</v>
      </c>
      <c r="AG10" s="1114">
        <v>16</v>
      </c>
      <c r="AH10" s="1114">
        <v>17</v>
      </c>
      <c r="AI10" s="1114">
        <v>18</v>
      </c>
      <c r="AJ10" s="1114">
        <v>19</v>
      </c>
      <c r="AK10" s="1114">
        <v>20</v>
      </c>
      <c r="AL10" s="1115">
        <v>21</v>
      </c>
      <c r="AM10" s="1113">
        <v>22</v>
      </c>
      <c r="AN10" s="1114">
        <v>23</v>
      </c>
      <c r="AO10" s="1114">
        <v>24</v>
      </c>
      <c r="AP10" s="1114">
        <v>25</v>
      </c>
      <c r="AQ10" s="1114">
        <v>26</v>
      </c>
      <c r="AR10" s="1114">
        <v>27</v>
      </c>
      <c r="AS10" s="1115">
        <v>28</v>
      </c>
      <c r="AT10" s="1972"/>
      <c r="AU10" s="1973"/>
      <c r="AV10" s="1974"/>
      <c r="AW10" s="1992"/>
      <c r="AX10" s="1992"/>
      <c r="AY10" s="1992"/>
      <c r="AZ10" s="2004"/>
      <c r="BA10" s="1997"/>
      <c r="BB10" s="1108"/>
      <c r="BC10" s="1108"/>
      <c r="BP10" s="1" t="s">
        <v>270</v>
      </c>
    </row>
    <row r="11" spans="1:70" ht="21" customHeight="1" thickBot="1">
      <c r="A11" s="1108"/>
      <c r="B11" s="1987"/>
      <c r="C11" s="1988"/>
      <c r="D11" s="1988"/>
      <c r="E11" s="1988"/>
      <c r="F11" s="1988"/>
      <c r="G11" s="1988"/>
      <c r="H11" s="1992"/>
      <c r="I11" s="1992"/>
      <c r="J11" s="1992"/>
      <c r="K11" s="1954"/>
      <c r="L11" s="1955"/>
      <c r="M11" s="1955"/>
      <c r="N11" s="1955"/>
      <c r="O11" s="1955"/>
      <c r="P11" s="1958" t="s">
        <v>32</v>
      </c>
      <c r="Q11" s="1959"/>
      <c r="R11" s="201"/>
      <c r="S11" s="202"/>
      <c r="T11" s="202"/>
      <c r="U11" s="202"/>
      <c r="V11" s="202"/>
      <c r="W11" s="202"/>
      <c r="X11" s="203"/>
      <c r="Y11" s="201"/>
      <c r="Z11" s="202"/>
      <c r="AA11" s="202"/>
      <c r="AB11" s="202"/>
      <c r="AC11" s="202"/>
      <c r="AD11" s="202"/>
      <c r="AE11" s="203"/>
      <c r="AF11" s="201"/>
      <c r="AG11" s="202"/>
      <c r="AH11" s="202"/>
      <c r="AI11" s="202"/>
      <c r="AJ11" s="202"/>
      <c r="AK11" s="202"/>
      <c r="AL11" s="204"/>
      <c r="AM11" s="201"/>
      <c r="AN11" s="202"/>
      <c r="AO11" s="202"/>
      <c r="AP11" s="202"/>
      <c r="AQ11" s="202"/>
      <c r="AR11" s="202"/>
      <c r="AS11" s="203"/>
      <c r="AT11" s="1972"/>
      <c r="AU11" s="1973"/>
      <c r="AV11" s="1974"/>
      <c r="AW11" s="1992"/>
      <c r="AX11" s="1992"/>
      <c r="AY11" s="1992"/>
      <c r="AZ11" s="2004"/>
      <c r="BA11" s="1997"/>
      <c r="BB11" s="1108"/>
      <c r="BC11" s="1108"/>
      <c r="BP11" s="1" t="s">
        <v>271</v>
      </c>
    </row>
    <row r="12" spans="1:70" ht="21" customHeight="1" thickBot="1">
      <c r="A12" s="1108"/>
      <c r="B12" s="1989"/>
      <c r="C12" s="1990"/>
      <c r="D12" s="1990"/>
      <c r="E12" s="1990"/>
      <c r="F12" s="1990"/>
      <c r="G12" s="1990"/>
      <c r="H12" s="1993"/>
      <c r="I12" s="1993"/>
      <c r="J12" s="1993"/>
      <c r="K12" s="1956"/>
      <c r="L12" s="1957"/>
      <c r="M12" s="1957"/>
      <c r="N12" s="1957"/>
      <c r="O12" s="1957"/>
      <c r="P12" s="1966" t="s">
        <v>33</v>
      </c>
      <c r="Q12" s="1967"/>
      <c r="R12" s="205"/>
      <c r="S12" s="206"/>
      <c r="T12" s="206"/>
      <c r="U12" s="206"/>
      <c r="V12" s="206"/>
      <c r="W12" s="206"/>
      <c r="X12" s="207"/>
      <c r="Y12" s="205"/>
      <c r="Z12" s="206"/>
      <c r="AA12" s="206"/>
      <c r="AB12" s="206"/>
      <c r="AC12" s="206"/>
      <c r="AD12" s="206"/>
      <c r="AE12" s="207"/>
      <c r="AF12" s="205"/>
      <c r="AG12" s="206"/>
      <c r="AH12" s="206"/>
      <c r="AI12" s="206"/>
      <c r="AJ12" s="206"/>
      <c r="AK12" s="206"/>
      <c r="AL12" s="207"/>
      <c r="AM12" s="205"/>
      <c r="AN12" s="206"/>
      <c r="AO12" s="206"/>
      <c r="AP12" s="206"/>
      <c r="AQ12" s="206"/>
      <c r="AR12" s="206"/>
      <c r="AS12" s="207"/>
      <c r="AT12" s="1975"/>
      <c r="AU12" s="1976"/>
      <c r="AV12" s="1977"/>
      <c r="AW12" s="1993"/>
      <c r="AX12" s="1993"/>
      <c r="AY12" s="1993"/>
      <c r="AZ12" s="2005"/>
      <c r="BA12" s="1998"/>
      <c r="BB12" s="1108"/>
      <c r="BC12" s="1108"/>
      <c r="BP12" s="1" t="s">
        <v>272</v>
      </c>
    </row>
    <row r="13" spans="1:70" ht="21" customHeight="1">
      <c r="A13" s="1108"/>
      <c r="B13" s="1899" t="s">
        <v>18</v>
      </c>
      <c r="C13" s="1900"/>
      <c r="D13" s="1900"/>
      <c r="E13" s="1900"/>
      <c r="F13" s="1900"/>
      <c r="G13" s="1900"/>
      <c r="H13" s="1909"/>
      <c r="I13" s="1909"/>
      <c r="J13" s="1909"/>
      <c r="K13" s="1901"/>
      <c r="L13" s="1902"/>
      <c r="M13" s="1902"/>
      <c r="N13" s="1902"/>
      <c r="O13" s="1902"/>
      <c r="P13" s="1902"/>
      <c r="Q13" s="1903"/>
      <c r="R13" s="212"/>
      <c r="S13" s="213"/>
      <c r="T13" s="213"/>
      <c r="U13" s="213"/>
      <c r="V13" s="213"/>
      <c r="W13" s="213"/>
      <c r="X13" s="214"/>
      <c r="Y13" s="212"/>
      <c r="Z13" s="213"/>
      <c r="AA13" s="213"/>
      <c r="AB13" s="213"/>
      <c r="AC13" s="213"/>
      <c r="AD13" s="213"/>
      <c r="AE13" s="214"/>
      <c r="AF13" s="212"/>
      <c r="AG13" s="213"/>
      <c r="AH13" s="213"/>
      <c r="AI13" s="213"/>
      <c r="AJ13" s="213"/>
      <c r="AK13" s="213"/>
      <c r="AL13" s="214"/>
      <c r="AM13" s="215"/>
      <c r="AN13" s="213"/>
      <c r="AO13" s="213"/>
      <c r="AP13" s="213"/>
      <c r="AQ13" s="213"/>
      <c r="AR13" s="213"/>
      <c r="AS13" s="214"/>
      <c r="AT13" s="2002">
        <f>SUM(R13:AS13)</f>
        <v>0</v>
      </c>
      <c r="AU13" s="2002"/>
      <c r="AV13" s="1968"/>
      <c r="AW13" s="1978">
        <f>AT13/4</f>
        <v>0</v>
      </c>
      <c r="AX13" s="1979"/>
      <c r="AY13" s="1980"/>
      <c r="AZ13" s="582" t="e">
        <f>ROUNDDOWN(AW13/AT35,1)</f>
        <v>#DIV/0!</v>
      </c>
      <c r="BA13" s="236"/>
      <c r="BB13" s="1108"/>
      <c r="BP13" s="1" t="s">
        <v>273</v>
      </c>
    </row>
    <row r="14" spans="1:70" ht="21" customHeight="1" thickBot="1">
      <c r="A14" s="1108"/>
      <c r="B14" s="1981" t="s">
        <v>21</v>
      </c>
      <c r="C14" s="1982"/>
      <c r="D14" s="1982"/>
      <c r="E14" s="1982"/>
      <c r="F14" s="1982"/>
      <c r="G14" s="1982"/>
      <c r="H14" s="1986"/>
      <c r="I14" s="1986"/>
      <c r="J14" s="1986"/>
      <c r="K14" s="1983"/>
      <c r="L14" s="1984"/>
      <c r="M14" s="1984"/>
      <c r="N14" s="1984"/>
      <c r="O14" s="1984"/>
      <c r="P14" s="1984"/>
      <c r="Q14" s="1985"/>
      <c r="R14" s="229"/>
      <c r="S14" s="230"/>
      <c r="T14" s="230"/>
      <c r="U14" s="230"/>
      <c r="V14" s="230"/>
      <c r="W14" s="231"/>
      <c r="X14" s="204"/>
      <c r="Y14" s="229"/>
      <c r="Z14" s="231"/>
      <c r="AA14" s="231"/>
      <c r="AB14" s="231"/>
      <c r="AC14" s="231"/>
      <c r="AD14" s="231"/>
      <c r="AE14" s="204"/>
      <c r="AF14" s="229"/>
      <c r="AG14" s="231"/>
      <c r="AH14" s="231"/>
      <c r="AI14" s="231"/>
      <c r="AJ14" s="231"/>
      <c r="AK14" s="231"/>
      <c r="AL14" s="204"/>
      <c r="AM14" s="232"/>
      <c r="AN14" s="231"/>
      <c r="AO14" s="231"/>
      <c r="AP14" s="231"/>
      <c r="AQ14" s="231"/>
      <c r="AR14" s="231"/>
      <c r="AS14" s="204"/>
      <c r="AT14" s="1949">
        <f t="shared" ref="AT14:AT28" si="0">SUM(R14:AS14)</f>
        <v>0</v>
      </c>
      <c r="AU14" s="1949"/>
      <c r="AV14" s="1950"/>
      <c r="AW14" s="1999">
        <f t="shared" ref="AW14:AW28" si="1">AT14/4</f>
        <v>0</v>
      </c>
      <c r="AX14" s="2000"/>
      <c r="AY14" s="2001"/>
      <c r="AZ14" s="583" t="e">
        <f>ROUNDDOWN(AW14/AT35,1)</f>
        <v>#DIV/0!</v>
      </c>
      <c r="BA14" s="235"/>
      <c r="BB14" s="1108"/>
      <c r="BP14" s="1" t="s">
        <v>274</v>
      </c>
    </row>
    <row r="15" spans="1:70" ht="21" customHeight="1">
      <c r="A15" s="1108"/>
      <c r="B15" s="1907"/>
      <c r="C15" s="1908"/>
      <c r="D15" s="1908"/>
      <c r="E15" s="1908"/>
      <c r="F15" s="1908"/>
      <c r="G15" s="1908"/>
      <c r="H15" s="1909"/>
      <c r="I15" s="1909"/>
      <c r="J15" s="1909"/>
      <c r="K15" s="1917"/>
      <c r="L15" s="1918"/>
      <c r="M15" s="1918"/>
      <c r="N15" s="1918"/>
      <c r="O15" s="1918"/>
      <c r="P15" s="1918"/>
      <c r="Q15" s="1919"/>
      <c r="R15" s="216"/>
      <c r="S15" s="217"/>
      <c r="T15" s="217"/>
      <c r="U15" s="217"/>
      <c r="V15" s="217"/>
      <c r="W15" s="217"/>
      <c r="X15" s="218"/>
      <c r="Y15" s="216"/>
      <c r="Z15" s="217"/>
      <c r="AA15" s="217"/>
      <c r="AB15" s="217"/>
      <c r="AC15" s="217"/>
      <c r="AD15" s="217"/>
      <c r="AE15" s="218"/>
      <c r="AF15" s="216"/>
      <c r="AG15" s="217"/>
      <c r="AH15" s="217"/>
      <c r="AI15" s="217"/>
      <c r="AJ15" s="217"/>
      <c r="AK15" s="217"/>
      <c r="AL15" s="218"/>
      <c r="AM15" s="219"/>
      <c r="AN15" s="217"/>
      <c r="AO15" s="217"/>
      <c r="AP15" s="217"/>
      <c r="AQ15" s="217"/>
      <c r="AR15" s="217"/>
      <c r="AS15" s="218"/>
      <c r="AT15" s="2006">
        <f t="shared" si="0"/>
        <v>0</v>
      </c>
      <c r="AU15" s="2006"/>
      <c r="AV15" s="2007"/>
      <c r="AW15" s="1978">
        <f>AT15/4</f>
        <v>0</v>
      </c>
      <c r="AX15" s="1979"/>
      <c r="AY15" s="1980"/>
      <c r="AZ15" s="584" t="e">
        <f>ROUNDDOWN(AW15/AT35,1)</f>
        <v>#DIV/0!</v>
      </c>
      <c r="BA15" s="233"/>
      <c r="BB15" s="1108"/>
      <c r="BP15" s="1" t="s">
        <v>624</v>
      </c>
    </row>
    <row r="16" spans="1:70" ht="21" customHeight="1">
      <c r="A16" s="1108"/>
      <c r="B16" s="1907"/>
      <c r="C16" s="1908"/>
      <c r="D16" s="1908"/>
      <c r="E16" s="1908"/>
      <c r="F16" s="1908"/>
      <c r="G16" s="1908"/>
      <c r="H16" s="1909"/>
      <c r="I16" s="1909"/>
      <c r="J16" s="1909"/>
      <c r="K16" s="1910"/>
      <c r="L16" s="1911"/>
      <c r="M16" s="1911"/>
      <c r="N16" s="1911"/>
      <c r="O16" s="1911"/>
      <c r="P16" s="1911"/>
      <c r="Q16" s="1912"/>
      <c r="R16" s="220"/>
      <c r="S16" s="217"/>
      <c r="T16" s="217"/>
      <c r="U16" s="217"/>
      <c r="V16" s="217"/>
      <c r="W16" s="221"/>
      <c r="X16" s="222"/>
      <c r="Y16" s="220"/>
      <c r="Z16" s="221"/>
      <c r="AA16" s="221"/>
      <c r="AB16" s="221"/>
      <c r="AC16" s="221"/>
      <c r="AD16" s="221"/>
      <c r="AE16" s="222"/>
      <c r="AF16" s="220"/>
      <c r="AG16" s="221"/>
      <c r="AH16" s="221"/>
      <c r="AI16" s="221"/>
      <c r="AJ16" s="221"/>
      <c r="AK16" s="221"/>
      <c r="AL16" s="222"/>
      <c r="AM16" s="223"/>
      <c r="AN16" s="221"/>
      <c r="AO16" s="221"/>
      <c r="AP16" s="221"/>
      <c r="AQ16" s="221"/>
      <c r="AR16" s="221"/>
      <c r="AS16" s="222"/>
      <c r="AT16" s="1937">
        <f t="shared" si="0"/>
        <v>0</v>
      </c>
      <c r="AU16" s="1937"/>
      <c r="AV16" s="1938"/>
      <c r="AW16" s="1933">
        <f>AT16/4</f>
        <v>0</v>
      </c>
      <c r="AX16" s="1934"/>
      <c r="AY16" s="1935"/>
      <c r="AZ16" s="584" t="e">
        <f>ROUNDDOWN(AW16/AT35,1)</f>
        <v>#DIV/0!</v>
      </c>
      <c r="BA16" s="234"/>
      <c r="BB16" s="1108"/>
      <c r="BP16" s="1" t="s">
        <v>482</v>
      </c>
    </row>
    <row r="17" spans="1:68" ht="21" customHeight="1">
      <c r="A17" s="1108"/>
      <c r="B17" s="1907"/>
      <c r="C17" s="1908"/>
      <c r="D17" s="1908"/>
      <c r="E17" s="1908"/>
      <c r="F17" s="1908"/>
      <c r="G17" s="1908"/>
      <c r="H17" s="1909"/>
      <c r="I17" s="1909"/>
      <c r="J17" s="1909"/>
      <c r="K17" s="1910"/>
      <c r="L17" s="1911"/>
      <c r="M17" s="1911"/>
      <c r="N17" s="1911"/>
      <c r="O17" s="1911"/>
      <c r="P17" s="1911"/>
      <c r="Q17" s="1912"/>
      <c r="R17" s="220"/>
      <c r="S17" s="217"/>
      <c r="T17" s="217"/>
      <c r="U17" s="217"/>
      <c r="V17" s="217"/>
      <c r="W17" s="217"/>
      <c r="X17" s="222"/>
      <c r="Y17" s="220"/>
      <c r="Z17" s="221"/>
      <c r="AA17" s="221"/>
      <c r="AB17" s="221"/>
      <c r="AC17" s="221"/>
      <c r="AD17" s="221"/>
      <c r="AE17" s="222"/>
      <c r="AF17" s="220"/>
      <c r="AG17" s="221"/>
      <c r="AH17" s="221"/>
      <c r="AI17" s="221"/>
      <c r="AJ17" s="221"/>
      <c r="AK17" s="221"/>
      <c r="AL17" s="222"/>
      <c r="AM17" s="223"/>
      <c r="AN17" s="221"/>
      <c r="AO17" s="221"/>
      <c r="AP17" s="221"/>
      <c r="AQ17" s="221"/>
      <c r="AR17" s="221"/>
      <c r="AS17" s="222"/>
      <c r="AT17" s="1937">
        <f t="shared" si="0"/>
        <v>0</v>
      </c>
      <c r="AU17" s="1937"/>
      <c r="AV17" s="1938"/>
      <c r="AW17" s="1933">
        <f t="shared" si="1"/>
        <v>0</v>
      </c>
      <c r="AX17" s="1934"/>
      <c r="AY17" s="1935"/>
      <c r="AZ17" s="584" t="e">
        <f>ROUNDDOWN(AW17/AT35,1)</f>
        <v>#DIV/0!</v>
      </c>
      <c r="BA17" s="234"/>
      <c r="BB17" s="1108"/>
    </row>
    <row r="18" spans="1:68" ht="21" customHeight="1">
      <c r="A18" s="1108"/>
      <c r="B18" s="1907"/>
      <c r="C18" s="1908"/>
      <c r="D18" s="1908"/>
      <c r="E18" s="1908"/>
      <c r="F18" s="1908"/>
      <c r="G18" s="1908"/>
      <c r="H18" s="1909"/>
      <c r="I18" s="1909"/>
      <c r="J18" s="1909"/>
      <c r="K18" s="1910"/>
      <c r="L18" s="1911"/>
      <c r="M18" s="1911"/>
      <c r="N18" s="1911"/>
      <c r="O18" s="1911"/>
      <c r="P18" s="1911"/>
      <c r="Q18" s="1912"/>
      <c r="R18" s="220"/>
      <c r="S18" s="221"/>
      <c r="T18" s="221"/>
      <c r="U18" s="221"/>
      <c r="V18" s="221"/>
      <c r="W18" s="221"/>
      <c r="X18" s="222"/>
      <c r="Y18" s="220"/>
      <c r="Z18" s="221"/>
      <c r="AA18" s="221"/>
      <c r="AB18" s="221"/>
      <c r="AC18" s="221"/>
      <c r="AD18" s="221"/>
      <c r="AE18" s="222"/>
      <c r="AF18" s="220"/>
      <c r="AG18" s="221"/>
      <c r="AH18" s="221"/>
      <c r="AI18" s="221"/>
      <c r="AJ18" s="221"/>
      <c r="AK18" s="221"/>
      <c r="AL18" s="222"/>
      <c r="AM18" s="220"/>
      <c r="AN18" s="221"/>
      <c r="AO18" s="221"/>
      <c r="AP18" s="221"/>
      <c r="AQ18" s="221"/>
      <c r="AR18" s="221"/>
      <c r="AS18" s="222"/>
      <c r="AT18" s="1937">
        <f t="shared" si="0"/>
        <v>0</v>
      </c>
      <c r="AU18" s="1937"/>
      <c r="AV18" s="1938"/>
      <c r="AW18" s="1933">
        <f t="shared" si="1"/>
        <v>0</v>
      </c>
      <c r="AX18" s="1934"/>
      <c r="AY18" s="1935"/>
      <c r="AZ18" s="584" t="e">
        <f>ROUNDDOWN(AW18/AT35,1)</f>
        <v>#DIV/0!</v>
      </c>
      <c r="BA18" s="234"/>
      <c r="BB18" s="1108"/>
      <c r="BP18" s="1"/>
    </row>
    <row r="19" spans="1:68" ht="21" customHeight="1">
      <c r="A19" s="1108"/>
      <c r="B19" s="1907"/>
      <c r="C19" s="1908"/>
      <c r="D19" s="1908"/>
      <c r="E19" s="1908"/>
      <c r="F19" s="1908"/>
      <c r="G19" s="1908"/>
      <c r="H19" s="1909"/>
      <c r="I19" s="1909"/>
      <c r="J19" s="1909"/>
      <c r="K19" s="1910"/>
      <c r="L19" s="1911"/>
      <c r="M19" s="1911"/>
      <c r="N19" s="1911"/>
      <c r="O19" s="1911"/>
      <c r="P19" s="1911"/>
      <c r="Q19" s="1912"/>
      <c r="R19" s="220"/>
      <c r="S19" s="221"/>
      <c r="T19" s="221"/>
      <c r="U19" s="221"/>
      <c r="V19" s="221"/>
      <c r="W19" s="221"/>
      <c r="X19" s="222"/>
      <c r="Y19" s="220"/>
      <c r="Z19" s="221"/>
      <c r="AA19" s="221"/>
      <c r="AB19" s="221"/>
      <c r="AC19" s="221"/>
      <c r="AD19" s="221"/>
      <c r="AE19" s="222"/>
      <c r="AF19" s="220"/>
      <c r="AG19" s="221"/>
      <c r="AH19" s="221"/>
      <c r="AI19" s="221"/>
      <c r="AJ19" s="221"/>
      <c r="AK19" s="221"/>
      <c r="AL19" s="222"/>
      <c r="AM19" s="220"/>
      <c r="AN19" s="221"/>
      <c r="AO19" s="221"/>
      <c r="AP19" s="221"/>
      <c r="AQ19" s="221"/>
      <c r="AR19" s="221"/>
      <c r="AS19" s="222"/>
      <c r="AT19" s="1937">
        <f t="shared" si="0"/>
        <v>0</v>
      </c>
      <c r="AU19" s="1937"/>
      <c r="AV19" s="1938"/>
      <c r="AW19" s="1933">
        <f t="shared" si="1"/>
        <v>0</v>
      </c>
      <c r="AX19" s="1934"/>
      <c r="AY19" s="1935"/>
      <c r="AZ19" s="584" t="e">
        <f>ROUNDDOWN(AW19/AT35,1)</f>
        <v>#DIV/0!</v>
      </c>
      <c r="BA19" s="234"/>
      <c r="BB19" s="1108"/>
      <c r="BP19" s="1"/>
    </row>
    <row r="20" spans="1:68" ht="21" customHeight="1">
      <c r="A20" s="1108"/>
      <c r="B20" s="1907"/>
      <c r="C20" s="1908"/>
      <c r="D20" s="1908"/>
      <c r="E20" s="1908"/>
      <c r="F20" s="1908"/>
      <c r="G20" s="1908"/>
      <c r="H20" s="1909"/>
      <c r="I20" s="1909"/>
      <c r="J20" s="1909"/>
      <c r="K20" s="1910"/>
      <c r="L20" s="1911"/>
      <c r="M20" s="1911"/>
      <c r="N20" s="1911"/>
      <c r="O20" s="1911"/>
      <c r="P20" s="1911"/>
      <c r="Q20" s="1912"/>
      <c r="R20" s="220"/>
      <c r="S20" s="217"/>
      <c r="T20" s="217"/>
      <c r="U20" s="217"/>
      <c r="V20" s="217"/>
      <c r="W20" s="221"/>
      <c r="X20" s="222"/>
      <c r="Y20" s="220"/>
      <c r="Z20" s="221"/>
      <c r="AA20" s="221"/>
      <c r="AB20" s="221"/>
      <c r="AC20" s="221"/>
      <c r="AD20" s="221"/>
      <c r="AE20" s="222"/>
      <c r="AF20" s="220"/>
      <c r="AG20" s="221"/>
      <c r="AH20" s="221"/>
      <c r="AI20" s="221"/>
      <c r="AJ20" s="221"/>
      <c r="AK20" s="221"/>
      <c r="AL20" s="222"/>
      <c r="AM20" s="220"/>
      <c r="AN20" s="221"/>
      <c r="AO20" s="221"/>
      <c r="AP20" s="221"/>
      <c r="AQ20" s="221"/>
      <c r="AR20" s="221"/>
      <c r="AS20" s="222"/>
      <c r="AT20" s="1937">
        <f t="shared" si="0"/>
        <v>0</v>
      </c>
      <c r="AU20" s="1937"/>
      <c r="AV20" s="1938"/>
      <c r="AW20" s="1933">
        <f t="shared" si="1"/>
        <v>0</v>
      </c>
      <c r="AX20" s="1934"/>
      <c r="AY20" s="1935"/>
      <c r="AZ20" s="584" t="e">
        <f>ROUNDDOWN(AW20/AT35,1)</f>
        <v>#DIV/0!</v>
      </c>
      <c r="BA20" s="234"/>
      <c r="BB20" s="1108"/>
      <c r="BP20" s="1"/>
    </row>
    <row r="21" spans="1:68" ht="21" customHeight="1">
      <c r="A21" s="1108"/>
      <c r="B21" s="1922"/>
      <c r="C21" s="1909"/>
      <c r="D21" s="1909"/>
      <c r="E21" s="1909"/>
      <c r="F21" s="1909"/>
      <c r="G21" s="1909"/>
      <c r="H21" s="1909"/>
      <c r="I21" s="1909"/>
      <c r="J21" s="1909"/>
      <c r="K21" s="1910"/>
      <c r="L21" s="1911"/>
      <c r="M21" s="1911"/>
      <c r="N21" s="1911"/>
      <c r="O21" s="1911"/>
      <c r="P21" s="1911"/>
      <c r="Q21" s="1912"/>
      <c r="R21" s="220"/>
      <c r="S21" s="217"/>
      <c r="T21" s="217"/>
      <c r="U21" s="217"/>
      <c r="V21" s="217"/>
      <c r="W21" s="221"/>
      <c r="X21" s="222"/>
      <c r="Y21" s="220"/>
      <c r="Z21" s="221"/>
      <c r="AA21" s="221"/>
      <c r="AB21" s="221"/>
      <c r="AC21" s="221"/>
      <c r="AD21" s="221"/>
      <c r="AE21" s="222"/>
      <c r="AF21" s="220"/>
      <c r="AG21" s="221"/>
      <c r="AH21" s="221"/>
      <c r="AI21" s="221"/>
      <c r="AJ21" s="221"/>
      <c r="AK21" s="221"/>
      <c r="AL21" s="222"/>
      <c r="AM21" s="223"/>
      <c r="AN21" s="221"/>
      <c r="AO21" s="221"/>
      <c r="AP21" s="221"/>
      <c r="AQ21" s="221"/>
      <c r="AR21" s="221"/>
      <c r="AS21" s="222"/>
      <c r="AT21" s="1937">
        <f t="shared" si="0"/>
        <v>0</v>
      </c>
      <c r="AU21" s="1937"/>
      <c r="AV21" s="1938"/>
      <c r="AW21" s="1933">
        <f t="shared" si="1"/>
        <v>0</v>
      </c>
      <c r="AX21" s="1934"/>
      <c r="AY21" s="1935"/>
      <c r="AZ21" s="584" t="e">
        <f>ROUNDDOWN(AW21/AT35,1)</f>
        <v>#DIV/0!</v>
      </c>
      <c r="BA21" s="234"/>
      <c r="BB21" s="1108"/>
      <c r="BP21" s="1"/>
    </row>
    <row r="22" spans="1:68" ht="21" customHeight="1">
      <c r="A22" s="1108"/>
      <c r="B22" s="1922"/>
      <c r="C22" s="1909"/>
      <c r="D22" s="1909"/>
      <c r="E22" s="1909"/>
      <c r="F22" s="1909"/>
      <c r="G22" s="1909"/>
      <c r="H22" s="1909"/>
      <c r="I22" s="1909"/>
      <c r="J22" s="1909"/>
      <c r="K22" s="1910"/>
      <c r="L22" s="1911"/>
      <c r="M22" s="1911"/>
      <c r="N22" s="1911"/>
      <c r="O22" s="1911"/>
      <c r="P22" s="1911"/>
      <c r="Q22" s="1912"/>
      <c r="R22" s="220"/>
      <c r="S22" s="217"/>
      <c r="T22" s="217"/>
      <c r="U22" s="217"/>
      <c r="V22" s="217"/>
      <c r="W22" s="221"/>
      <c r="X22" s="222"/>
      <c r="Y22" s="220"/>
      <c r="Z22" s="221"/>
      <c r="AA22" s="221"/>
      <c r="AB22" s="221"/>
      <c r="AC22" s="221"/>
      <c r="AD22" s="221"/>
      <c r="AE22" s="222"/>
      <c r="AF22" s="220"/>
      <c r="AG22" s="221"/>
      <c r="AH22" s="221"/>
      <c r="AI22" s="221"/>
      <c r="AJ22" s="221"/>
      <c r="AK22" s="221"/>
      <c r="AL22" s="222"/>
      <c r="AM22" s="223"/>
      <c r="AN22" s="221"/>
      <c r="AO22" s="221"/>
      <c r="AP22" s="221"/>
      <c r="AQ22" s="221"/>
      <c r="AR22" s="221"/>
      <c r="AS22" s="222"/>
      <c r="AT22" s="1937">
        <f>SUM(R22:AS22)</f>
        <v>0</v>
      </c>
      <c r="AU22" s="1937"/>
      <c r="AV22" s="1938"/>
      <c r="AW22" s="1942">
        <f t="shared" si="1"/>
        <v>0</v>
      </c>
      <c r="AX22" s="1943"/>
      <c r="AY22" s="1944"/>
      <c r="AZ22" s="584" t="e">
        <f>ROUNDDOWN(AW22/AT35,1)</f>
        <v>#DIV/0!</v>
      </c>
      <c r="BA22" s="234"/>
      <c r="BB22" s="1108"/>
      <c r="BP22" s="1"/>
    </row>
    <row r="23" spans="1:68" ht="21" customHeight="1">
      <c r="A23" s="1108"/>
      <c r="B23" s="1922"/>
      <c r="C23" s="1909"/>
      <c r="D23" s="1909"/>
      <c r="E23" s="1909"/>
      <c r="F23" s="1909"/>
      <c r="G23" s="1909"/>
      <c r="H23" s="1909"/>
      <c r="I23" s="1909"/>
      <c r="J23" s="1909"/>
      <c r="K23" s="1910"/>
      <c r="L23" s="1911"/>
      <c r="M23" s="1911"/>
      <c r="N23" s="1911"/>
      <c r="O23" s="1911"/>
      <c r="P23" s="1911"/>
      <c r="Q23" s="1912"/>
      <c r="R23" s="220"/>
      <c r="S23" s="221"/>
      <c r="T23" s="221"/>
      <c r="U23" s="221"/>
      <c r="V23" s="221"/>
      <c r="W23" s="221"/>
      <c r="X23" s="222"/>
      <c r="Y23" s="220"/>
      <c r="Z23" s="221"/>
      <c r="AA23" s="221"/>
      <c r="AB23" s="221"/>
      <c r="AC23" s="221"/>
      <c r="AD23" s="221"/>
      <c r="AE23" s="222"/>
      <c r="AF23" s="220"/>
      <c r="AG23" s="221"/>
      <c r="AH23" s="221"/>
      <c r="AI23" s="221"/>
      <c r="AJ23" s="221"/>
      <c r="AK23" s="221"/>
      <c r="AL23" s="222"/>
      <c r="AM23" s="223"/>
      <c r="AN23" s="221"/>
      <c r="AO23" s="221"/>
      <c r="AP23" s="221"/>
      <c r="AQ23" s="221"/>
      <c r="AR23" s="221"/>
      <c r="AS23" s="222"/>
      <c r="AT23" s="1937">
        <f t="shared" si="0"/>
        <v>0</v>
      </c>
      <c r="AU23" s="1937"/>
      <c r="AV23" s="1938"/>
      <c r="AW23" s="1939">
        <f t="shared" si="1"/>
        <v>0</v>
      </c>
      <c r="AX23" s="1940"/>
      <c r="AY23" s="1941"/>
      <c r="AZ23" s="584" t="e">
        <f>ROUNDDOWN(AW23/AT35,1)</f>
        <v>#DIV/0!</v>
      </c>
      <c r="BA23" s="234"/>
      <c r="BB23" s="1108"/>
      <c r="BP23" s="1"/>
    </row>
    <row r="24" spans="1:68" ht="21" customHeight="1">
      <c r="A24" s="1108"/>
      <c r="B24" s="1922"/>
      <c r="C24" s="1909"/>
      <c r="D24" s="1909"/>
      <c r="E24" s="1909"/>
      <c r="F24" s="1909"/>
      <c r="G24" s="1909"/>
      <c r="H24" s="1909"/>
      <c r="I24" s="1909"/>
      <c r="J24" s="1909"/>
      <c r="K24" s="1909"/>
      <c r="L24" s="1909"/>
      <c r="M24" s="1909"/>
      <c r="N24" s="1909"/>
      <c r="O24" s="1909"/>
      <c r="P24" s="1909"/>
      <c r="Q24" s="1910"/>
      <c r="R24" s="220"/>
      <c r="S24" s="221"/>
      <c r="T24" s="221"/>
      <c r="U24" s="221"/>
      <c r="V24" s="221"/>
      <c r="W24" s="221"/>
      <c r="X24" s="222"/>
      <c r="Y24" s="220"/>
      <c r="Z24" s="221"/>
      <c r="AA24" s="221"/>
      <c r="AB24" s="221"/>
      <c r="AC24" s="221"/>
      <c r="AD24" s="221"/>
      <c r="AE24" s="222"/>
      <c r="AF24" s="220"/>
      <c r="AG24" s="221"/>
      <c r="AH24" s="221"/>
      <c r="AI24" s="221"/>
      <c r="AJ24" s="221"/>
      <c r="AK24" s="221"/>
      <c r="AL24" s="222"/>
      <c r="AM24" s="223"/>
      <c r="AN24" s="221"/>
      <c r="AO24" s="221"/>
      <c r="AP24" s="221"/>
      <c r="AQ24" s="221"/>
      <c r="AR24" s="221"/>
      <c r="AS24" s="222"/>
      <c r="AT24" s="1937">
        <f>SUM(R24:AS24)</f>
        <v>0</v>
      </c>
      <c r="AU24" s="1937"/>
      <c r="AV24" s="1938"/>
      <c r="AW24" s="1933">
        <f t="shared" si="1"/>
        <v>0</v>
      </c>
      <c r="AX24" s="1934"/>
      <c r="AY24" s="1935"/>
      <c r="AZ24" s="584" t="e">
        <f>ROUNDDOWN(AW24/AT35,1)</f>
        <v>#DIV/0!</v>
      </c>
      <c r="BA24" s="234"/>
      <c r="BB24" s="1108"/>
      <c r="BP24" s="1"/>
    </row>
    <row r="25" spans="1:68" ht="21" customHeight="1">
      <c r="A25" s="1108"/>
      <c r="B25" s="1994"/>
      <c r="C25" s="1911"/>
      <c r="D25" s="1911"/>
      <c r="E25" s="1911"/>
      <c r="F25" s="1911"/>
      <c r="G25" s="1995"/>
      <c r="H25" s="1910"/>
      <c r="I25" s="1911"/>
      <c r="J25" s="1995"/>
      <c r="K25" s="1910"/>
      <c r="L25" s="1911"/>
      <c r="M25" s="1911"/>
      <c r="N25" s="1911"/>
      <c r="O25" s="1911"/>
      <c r="P25" s="1911"/>
      <c r="Q25" s="1912"/>
      <c r="R25" s="220"/>
      <c r="S25" s="221"/>
      <c r="T25" s="221"/>
      <c r="U25" s="221"/>
      <c r="V25" s="221"/>
      <c r="W25" s="221"/>
      <c r="X25" s="222"/>
      <c r="Y25" s="220"/>
      <c r="Z25" s="221"/>
      <c r="AA25" s="221"/>
      <c r="AB25" s="221"/>
      <c r="AC25" s="221"/>
      <c r="AD25" s="221"/>
      <c r="AE25" s="222"/>
      <c r="AF25" s="220"/>
      <c r="AG25" s="221"/>
      <c r="AH25" s="221"/>
      <c r="AI25" s="221"/>
      <c r="AJ25" s="221"/>
      <c r="AK25" s="221"/>
      <c r="AL25" s="222"/>
      <c r="AM25" s="223"/>
      <c r="AN25" s="221"/>
      <c r="AO25" s="221"/>
      <c r="AP25" s="221"/>
      <c r="AQ25" s="221"/>
      <c r="AR25" s="221"/>
      <c r="AS25" s="222"/>
      <c r="AT25" s="1936">
        <f t="shared" si="0"/>
        <v>0</v>
      </c>
      <c r="AU25" s="1937"/>
      <c r="AV25" s="1938"/>
      <c r="AW25" s="1933">
        <f t="shared" si="1"/>
        <v>0</v>
      </c>
      <c r="AX25" s="1934"/>
      <c r="AY25" s="1935"/>
      <c r="AZ25" s="584" t="e">
        <f>ROUNDDOWN(AW25/AT35,1)</f>
        <v>#DIV/0!</v>
      </c>
      <c r="BA25" s="234"/>
      <c r="BB25" s="1108"/>
      <c r="BP25" s="1"/>
    </row>
    <row r="26" spans="1:68" ht="21" customHeight="1">
      <c r="A26" s="1108"/>
      <c r="B26" s="1994"/>
      <c r="C26" s="1911"/>
      <c r="D26" s="1911"/>
      <c r="E26" s="1911"/>
      <c r="F26" s="1911"/>
      <c r="G26" s="1995"/>
      <c r="H26" s="1910"/>
      <c r="I26" s="1911"/>
      <c r="J26" s="1995"/>
      <c r="K26" s="1910"/>
      <c r="L26" s="1911"/>
      <c r="M26" s="1911"/>
      <c r="N26" s="1911"/>
      <c r="O26" s="1911"/>
      <c r="P26" s="1911"/>
      <c r="Q26" s="1912"/>
      <c r="R26" s="220"/>
      <c r="S26" s="221"/>
      <c r="T26" s="221"/>
      <c r="U26" s="221"/>
      <c r="V26" s="221"/>
      <c r="W26" s="221"/>
      <c r="X26" s="222"/>
      <c r="Y26" s="220"/>
      <c r="Z26" s="221"/>
      <c r="AA26" s="221"/>
      <c r="AB26" s="221"/>
      <c r="AC26" s="221"/>
      <c r="AD26" s="221"/>
      <c r="AE26" s="222"/>
      <c r="AF26" s="220"/>
      <c r="AG26" s="221"/>
      <c r="AH26" s="221"/>
      <c r="AI26" s="221"/>
      <c r="AJ26" s="221"/>
      <c r="AK26" s="221"/>
      <c r="AL26" s="222"/>
      <c r="AM26" s="223"/>
      <c r="AN26" s="221"/>
      <c r="AO26" s="221"/>
      <c r="AP26" s="221"/>
      <c r="AQ26" s="221"/>
      <c r="AR26" s="221"/>
      <c r="AS26" s="222"/>
      <c r="AT26" s="1936">
        <f t="shared" si="0"/>
        <v>0</v>
      </c>
      <c r="AU26" s="1937"/>
      <c r="AV26" s="1938"/>
      <c r="AW26" s="1933">
        <f t="shared" si="1"/>
        <v>0</v>
      </c>
      <c r="AX26" s="1934"/>
      <c r="AY26" s="1935"/>
      <c r="AZ26" s="584" t="e">
        <f>ROUNDDOWN(AW26/AT35,1)</f>
        <v>#DIV/0!</v>
      </c>
      <c r="BA26" s="234"/>
      <c r="BB26" s="1108"/>
      <c r="BP26" s="1"/>
    </row>
    <row r="27" spans="1:68" ht="21" customHeight="1">
      <c r="A27" s="1108"/>
      <c r="B27" s="1994"/>
      <c r="C27" s="1911"/>
      <c r="D27" s="1911"/>
      <c r="E27" s="1911"/>
      <c r="F27" s="1911"/>
      <c r="G27" s="1995"/>
      <c r="H27" s="1910"/>
      <c r="I27" s="1911"/>
      <c r="J27" s="1995"/>
      <c r="K27" s="1910"/>
      <c r="L27" s="1911"/>
      <c r="M27" s="1911"/>
      <c r="N27" s="1911"/>
      <c r="O27" s="1911"/>
      <c r="P27" s="1911"/>
      <c r="Q27" s="1912"/>
      <c r="R27" s="220"/>
      <c r="S27" s="217"/>
      <c r="T27" s="217"/>
      <c r="U27" s="217"/>
      <c r="V27" s="217"/>
      <c r="W27" s="221"/>
      <c r="X27" s="222"/>
      <c r="Y27" s="220"/>
      <c r="Z27" s="221"/>
      <c r="AA27" s="221"/>
      <c r="AB27" s="221"/>
      <c r="AC27" s="221"/>
      <c r="AD27" s="221"/>
      <c r="AE27" s="222"/>
      <c r="AF27" s="220"/>
      <c r="AG27" s="221"/>
      <c r="AH27" s="221"/>
      <c r="AI27" s="221"/>
      <c r="AJ27" s="221"/>
      <c r="AK27" s="221"/>
      <c r="AL27" s="222"/>
      <c r="AM27" s="223"/>
      <c r="AN27" s="221"/>
      <c r="AO27" s="221"/>
      <c r="AP27" s="221"/>
      <c r="AQ27" s="221"/>
      <c r="AR27" s="221"/>
      <c r="AS27" s="222"/>
      <c r="AT27" s="1936">
        <f t="shared" si="0"/>
        <v>0</v>
      </c>
      <c r="AU27" s="1937"/>
      <c r="AV27" s="1938"/>
      <c r="AW27" s="1942">
        <f t="shared" si="1"/>
        <v>0</v>
      </c>
      <c r="AX27" s="1943"/>
      <c r="AY27" s="1944"/>
      <c r="AZ27" s="584" t="e">
        <f>ROUNDDOWN(AW27/AT35,1)</f>
        <v>#DIV/0!</v>
      </c>
      <c r="BA27" s="234"/>
      <c r="BB27" s="1108"/>
      <c r="BP27" s="1"/>
    </row>
    <row r="28" spans="1:68" ht="21" customHeight="1" thickBot="1">
      <c r="A28" s="1108"/>
      <c r="B28" s="2042"/>
      <c r="C28" s="1984"/>
      <c r="D28" s="1984"/>
      <c r="E28" s="1984"/>
      <c r="F28" s="1984"/>
      <c r="G28" s="2041"/>
      <c r="H28" s="1983"/>
      <c r="I28" s="1984"/>
      <c r="J28" s="2041"/>
      <c r="K28" s="1983"/>
      <c r="L28" s="1984"/>
      <c r="M28" s="1984"/>
      <c r="N28" s="1984"/>
      <c r="O28" s="1984"/>
      <c r="P28" s="1984"/>
      <c r="Q28" s="1985"/>
      <c r="R28" s="220"/>
      <c r="S28" s="221"/>
      <c r="T28" s="221"/>
      <c r="U28" s="221"/>
      <c r="V28" s="221"/>
      <c r="W28" s="221"/>
      <c r="X28" s="222"/>
      <c r="Y28" s="220"/>
      <c r="Z28" s="221"/>
      <c r="AA28" s="221"/>
      <c r="AB28" s="221"/>
      <c r="AC28" s="221"/>
      <c r="AD28" s="221"/>
      <c r="AE28" s="222"/>
      <c r="AF28" s="220"/>
      <c r="AG28" s="221"/>
      <c r="AH28" s="221"/>
      <c r="AI28" s="221"/>
      <c r="AJ28" s="221"/>
      <c r="AK28" s="221"/>
      <c r="AL28" s="222"/>
      <c r="AM28" s="223"/>
      <c r="AN28" s="221"/>
      <c r="AO28" s="221"/>
      <c r="AP28" s="221"/>
      <c r="AQ28" s="221"/>
      <c r="AR28" s="221"/>
      <c r="AS28" s="222"/>
      <c r="AT28" s="2030">
        <f t="shared" si="0"/>
        <v>0</v>
      </c>
      <c r="AU28" s="1949"/>
      <c r="AV28" s="1950"/>
      <c r="AW28" s="2009">
        <f t="shared" si="1"/>
        <v>0</v>
      </c>
      <c r="AX28" s="2010"/>
      <c r="AY28" s="2011"/>
      <c r="AZ28" s="584" t="e">
        <f>ROUNDDOWN(AW28/AT35,1)</f>
        <v>#DIV/0!</v>
      </c>
      <c r="BA28" s="548"/>
      <c r="BB28" s="1108"/>
      <c r="BP28" s="12"/>
    </row>
    <row r="29" spans="1:68" ht="21" customHeight="1" thickBot="1">
      <c r="A29" s="1108"/>
      <c r="B29" s="1930" t="s">
        <v>634</v>
      </c>
      <c r="C29" s="1931"/>
      <c r="D29" s="1931"/>
      <c r="E29" s="1931"/>
      <c r="F29" s="1931"/>
      <c r="G29" s="1931"/>
      <c r="H29" s="1931"/>
      <c r="I29" s="1931"/>
      <c r="J29" s="1931"/>
      <c r="K29" s="1931"/>
      <c r="L29" s="1931"/>
      <c r="M29" s="1931"/>
      <c r="N29" s="1931"/>
      <c r="O29" s="1931"/>
      <c r="P29" s="1931"/>
      <c r="Q29" s="1932"/>
      <c r="R29" s="224"/>
      <c r="S29" s="209"/>
      <c r="T29" s="209"/>
      <c r="U29" s="209"/>
      <c r="V29" s="209"/>
      <c r="W29" s="209"/>
      <c r="X29" s="210"/>
      <c r="Y29" s="211"/>
      <c r="Z29" s="209"/>
      <c r="AA29" s="209"/>
      <c r="AB29" s="209"/>
      <c r="AC29" s="209"/>
      <c r="AD29" s="209"/>
      <c r="AE29" s="210"/>
      <c r="AF29" s="211"/>
      <c r="AG29" s="209"/>
      <c r="AH29" s="209"/>
      <c r="AI29" s="209"/>
      <c r="AJ29" s="209"/>
      <c r="AK29" s="209"/>
      <c r="AL29" s="210"/>
      <c r="AM29" s="208"/>
      <c r="AN29" s="209"/>
      <c r="AO29" s="209"/>
      <c r="AP29" s="209"/>
      <c r="AQ29" s="209"/>
      <c r="AR29" s="209"/>
      <c r="AS29" s="210"/>
      <c r="AT29" s="2019">
        <f>SUM(AT15:AV28)</f>
        <v>0</v>
      </c>
      <c r="AU29" s="2019"/>
      <c r="AV29" s="2020"/>
      <c r="AW29" s="2012">
        <f t="shared" ref="AW29:AW34" si="2">AT29/4</f>
        <v>0</v>
      </c>
      <c r="AX29" s="2013"/>
      <c r="AY29" s="2014"/>
      <c r="AZ29" s="585">
        <f>IF(AND(AW29=0,AT35=0),0,ROUNDDOWN(AW29/AT35,1))</f>
        <v>0</v>
      </c>
      <c r="BA29" s="552"/>
      <c r="BB29" s="1108"/>
      <c r="BP29" s="12"/>
    </row>
    <row r="30" spans="1:68" ht="21" customHeight="1">
      <c r="A30" s="1108"/>
      <c r="B30" s="2040"/>
      <c r="C30" s="2032"/>
      <c r="D30" s="2032"/>
      <c r="E30" s="2032"/>
      <c r="F30" s="2032"/>
      <c r="G30" s="2033"/>
      <c r="H30" s="2031"/>
      <c r="I30" s="2032"/>
      <c r="J30" s="2033"/>
      <c r="K30" s="2031"/>
      <c r="L30" s="2032"/>
      <c r="M30" s="2032"/>
      <c r="N30" s="2032"/>
      <c r="O30" s="2032"/>
      <c r="P30" s="2032"/>
      <c r="Q30" s="2034"/>
      <c r="R30" s="219"/>
      <c r="S30" s="217"/>
      <c r="T30" s="219"/>
      <c r="U30" s="217"/>
      <c r="V30" s="219"/>
      <c r="W30" s="217"/>
      <c r="X30" s="544"/>
      <c r="Y30" s="212"/>
      <c r="Z30" s="219"/>
      <c r="AA30" s="217"/>
      <c r="AB30" s="219"/>
      <c r="AC30" s="217"/>
      <c r="AD30" s="219"/>
      <c r="AE30" s="545"/>
      <c r="AF30" s="212"/>
      <c r="AG30" s="217"/>
      <c r="AH30" s="219"/>
      <c r="AI30" s="217"/>
      <c r="AJ30" s="219"/>
      <c r="AK30" s="217"/>
      <c r="AL30" s="544"/>
      <c r="AM30" s="212"/>
      <c r="AN30" s="219"/>
      <c r="AO30" s="217"/>
      <c r="AP30" s="219"/>
      <c r="AQ30" s="217"/>
      <c r="AR30" s="219"/>
      <c r="AS30" s="217"/>
      <c r="AT30" s="2035">
        <f>SUM(R30:AS30)</f>
        <v>0</v>
      </c>
      <c r="AU30" s="1953"/>
      <c r="AV30" s="2036"/>
      <c r="AW30" s="1978">
        <f t="shared" si="2"/>
        <v>0</v>
      </c>
      <c r="AX30" s="1979"/>
      <c r="AY30" s="1980"/>
      <c r="AZ30" s="586" t="e">
        <f>ROUNDDOWN(AW30/AT35,1)</f>
        <v>#DIV/0!</v>
      </c>
      <c r="BA30" s="551"/>
      <c r="BB30" s="1108"/>
      <c r="BP30" s="12"/>
    </row>
    <row r="31" spans="1:68" ht="21" customHeight="1">
      <c r="A31" s="1108"/>
      <c r="B31" s="2021"/>
      <c r="C31" s="2022"/>
      <c r="D31" s="2022"/>
      <c r="E31" s="2022"/>
      <c r="F31" s="2022"/>
      <c r="G31" s="2023"/>
      <c r="H31" s="2024"/>
      <c r="I31" s="2022"/>
      <c r="J31" s="2023"/>
      <c r="K31" s="2024"/>
      <c r="L31" s="2022"/>
      <c r="M31" s="2022"/>
      <c r="N31" s="2022"/>
      <c r="O31" s="2022"/>
      <c r="P31" s="2022"/>
      <c r="Q31" s="2025"/>
      <c r="R31" s="223"/>
      <c r="S31" s="221"/>
      <c r="T31" s="221"/>
      <c r="U31" s="221"/>
      <c r="V31" s="221"/>
      <c r="W31" s="221"/>
      <c r="X31" s="222"/>
      <c r="Y31" s="223"/>
      <c r="Z31" s="221"/>
      <c r="AA31" s="221"/>
      <c r="AB31" s="221"/>
      <c r="AC31" s="221"/>
      <c r="AD31" s="221"/>
      <c r="AE31" s="222"/>
      <c r="AF31" s="223"/>
      <c r="AG31" s="221"/>
      <c r="AH31" s="221"/>
      <c r="AI31" s="221"/>
      <c r="AJ31" s="221"/>
      <c r="AK31" s="221"/>
      <c r="AL31" s="222"/>
      <c r="AM31" s="223"/>
      <c r="AN31" s="221"/>
      <c r="AO31" s="221"/>
      <c r="AP31" s="221"/>
      <c r="AQ31" s="221"/>
      <c r="AR31" s="221"/>
      <c r="AS31" s="218"/>
      <c r="AT31" s="1936">
        <f>SUM(R31:AS31)</f>
        <v>0</v>
      </c>
      <c r="AU31" s="1937"/>
      <c r="AV31" s="1938"/>
      <c r="AW31" s="1942">
        <f t="shared" si="2"/>
        <v>0</v>
      </c>
      <c r="AX31" s="1943"/>
      <c r="AY31" s="1944"/>
      <c r="AZ31" s="587" t="e">
        <f>ROUNDDOWN(AW31/AT35,1)</f>
        <v>#DIV/0!</v>
      </c>
      <c r="BA31" s="562"/>
      <c r="BB31" s="1108"/>
      <c r="BP31" s="12"/>
    </row>
    <row r="32" spans="1:68" ht="21" customHeight="1">
      <c r="A32" s="1108"/>
      <c r="B32" s="2021"/>
      <c r="C32" s="2022"/>
      <c r="D32" s="2022"/>
      <c r="E32" s="2022"/>
      <c r="F32" s="2022"/>
      <c r="G32" s="2023"/>
      <c r="H32" s="559"/>
      <c r="I32" s="557"/>
      <c r="J32" s="558"/>
      <c r="K32" s="559"/>
      <c r="L32" s="557"/>
      <c r="M32" s="557"/>
      <c r="N32" s="557"/>
      <c r="O32" s="557"/>
      <c r="P32" s="557"/>
      <c r="Q32" s="560"/>
      <c r="R32" s="201"/>
      <c r="S32" s="202"/>
      <c r="T32" s="202"/>
      <c r="U32" s="202"/>
      <c r="V32" s="202"/>
      <c r="W32" s="202"/>
      <c r="X32" s="203"/>
      <c r="Y32" s="201"/>
      <c r="Z32" s="202"/>
      <c r="AA32" s="202"/>
      <c r="AB32" s="202"/>
      <c r="AC32" s="202"/>
      <c r="AD32" s="202"/>
      <c r="AE32" s="203"/>
      <c r="AF32" s="201"/>
      <c r="AG32" s="202"/>
      <c r="AH32" s="202"/>
      <c r="AI32" s="202"/>
      <c r="AJ32" s="202"/>
      <c r="AK32" s="202"/>
      <c r="AL32" s="203"/>
      <c r="AM32" s="201"/>
      <c r="AN32" s="202"/>
      <c r="AO32" s="202"/>
      <c r="AP32" s="202"/>
      <c r="AQ32" s="202"/>
      <c r="AR32" s="202"/>
      <c r="AS32" s="561"/>
      <c r="AT32" s="2037">
        <f>SUM(R32:AS32)</f>
        <v>0</v>
      </c>
      <c r="AU32" s="1955"/>
      <c r="AV32" s="2038"/>
      <c r="AW32" s="1939">
        <f t="shared" si="2"/>
        <v>0</v>
      </c>
      <c r="AX32" s="1940"/>
      <c r="AY32" s="1941"/>
      <c r="AZ32" s="588" t="e">
        <f>ROUNDDOWN(AW32/AT35,1)</f>
        <v>#DIV/0!</v>
      </c>
      <c r="BA32" s="562"/>
      <c r="BB32" s="1108"/>
      <c r="BP32" s="12"/>
    </row>
    <row r="33" spans="1:68" ht="21" customHeight="1">
      <c r="A33" s="1108"/>
      <c r="B33" s="2021"/>
      <c r="C33" s="2022"/>
      <c r="D33" s="2022"/>
      <c r="E33" s="2022"/>
      <c r="F33" s="2022"/>
      <c r="G33" s="2023"/>
      <c r="H33" s="559"/>
      <c r="I33" s="557"/>
      <c r="J33" s="558"/>
      <c r="K33" s="559"/>
      <c r="L33" s="557"/>
      <c r="M33" s="557"/>
      <c r="N33" s="557"/>
      <c r="O33" s="557"/>
      <c r="P33" s="557"/>
      <c r="Q33" s="560"/>
      <c r="R33" s="201"/>
      <c r="S33" s="202"/>
      <c r="T33" s="202"/>
      <c r="U33" s="202"/>
      <c r="V33" s="202"/>
      <c r="W33" s="202"/>
      <c r="X33" s="203"/>
      <c r="Y33" s="201"/>
      <c r="Z33" s="202"/>
      <c r="AA33" s="202"/>
      <c r="AB33" s="202"/>
      <c r="AC33" s="202"/>
      <c r="AD33" s="202"/>
      <c r="AE33" s="203"/>
      <c r="AF33" s="201"/>
      <c r="AG33" s="202"/>
      <c r="AH33" s="202"/>
      <c r="AI33" s="202"/>
      <c r="AJ33" s="202"/>
      <c r="AK33" s="202"/>
      <c r="AL33" s="203"/>
      <c r="AM33" s="201"/>
      <c r="AN33" s="202"/>
      <c r="AO33" s="202"/>
      <c r="AP33" s="202"/>
      <c r="AQ33" s="202"/>
      <c r="AR33" s="202"/>
      <c r="AS33" s="222"/>
      <c r="AT33" s="1936">
        <f>SUM(R33:AS33)</f>
        <v>0</v>
      </c>
      <c r="AU33" s="1937"/>
      <c r="AV33" s="1938"/>
      <c r="AW33" s="1942">
        <f t="shared" si="2"/>
        <v>0</v>
      </c>
      <c r="AX33" s="1943"/>
      <c r="AY33" s="1944"/>
      <c r="AZ33" s="589" t="e">
        <f>ROUNDDOWN(AW33/AT35,1)</f>
        <v>#DIV/0!</v>
      </c>
      <c r="BA33" s="549"/>
      <c r="BB33" s="1108"/>
      <c r="BP33" s="12"/>
    </row>
    <row r="34" spans="1:68" ht="21" customHeight="1" thickBot="1">
      <c r="A34" s="1108"/>
      <c r="B34" s="2026"/>
      <c r="C34" s="2027"/>
      <c r="D34" s="2027"/>
      <c r="E34" s="2027"/>
      <c r="F34" s="2027"/>
      <c r="G34" s="2028"/>
      <c r="H34" s="2029"/>
      <c r="I34" s="2027"/>
      <c r="J34" s="2028"/>
      <c r="K34" s="2029"/>
      <c r="L34" s="2027"/>
      <c r="M34" s="2027"/>
      <c r="N34" s="2027"/>
      <c r="O34" s="2027"/>
      <c r="P34" s="2027"/>
      <c r="Q34" s="2039"/>
      <c r="R34" s="232"/>
      <c r="S34" s="231"/>
      <c r="T34" s="231"/>
      <c r="U34" s="231"/>
      <c r="V34" s="231"/>
      <c r="W34" s="231"/>
      <c r="X34" s="204"/>
      <c r="Y34" s="232"/>
      <c r="Z34" s="231"/>
      <c r="AA34" s="231"/>
      <c r="AB34" s="231"/>
      <c r="AC34" s="231"/>
      <c r="AD34" s="231"/>
      <c r="AE34" s="204"/>
      <c r="AF34" s="232"/>
      <c r="AG34" s="231"/>
      <c r="AH34" s="231"/>
      <c r="AI34" s="231"/>
      <c r="AJ34" s="231"/>
      <c r="AK34" s="231"/>
      <c r="AL34" s="204"/>
      <c r="AM34" s="232"/>
      <c r="AN34" s="231"/>
      <c r="AO34" s="231"/>
      <c r="AP34" s="231"/>
      <c r="AQ34" s="231"/>
      <c r="AR34" s="231"/>
      <c r="AS34" s="204"/>
      <c r="AT34" s="2008">
        <f>SUM(R34:AS34)</f>
        <v>0</v>
      </c>
      <c r="AU34" s="2006"/>
      <c r="AV34" s="2007"/>
      <c r="AW34" s="2009">
        <f t="shared" si="2"/>
        <v>0</v>
      </c>
      <c r="AX34" s="2010"/>
      <c r="AY34" s="2011"/>
      <c r="AZ34" s="590" t="e">
        <f>ROUNDDOWN(AW34/AT35,1)</f>
        <v>#DIV/0!</v>
      </c>
      <c r="BA34" s="550"/>
      <c r="BB34" s="1108"/>
      <c r="BP34" s="12"/>
    </row>
    <row r="35" spans="1:68" ht="21" customHeight="1" thickBot="1">
      <c r="A35" s="1108"/>
      <c r="B35" s="2015" t="s">
        <v>17</v>
      </c>
      <c r="C35" s="2016"/>
      <c r="D35" s="2016"/>
      <c r="E35" s="2016"/>
      <c r="F35" s="2016"/>
      <c r="G35" s="2016"/>
      <c r="H35" s="2016"/>
      <c r="I35" s="2016"/>
      <c r="J35" s="2016"/>
      <c r="K35" s="2016"/>
      <c r="L35" s="2016"/>
      <c r="M35" s="2016"/>
      <c r="N35" s="2016"/>
      <c r="O35" s="2016"/>
      <c r="P35" s="2016"/>
      <c r="Q35" s="2016"/>
      <c r="R35" s="2017"/>
      <c r="S35" s="2017"/>
      <c r="T35" s="2017"/>
      <c r="U35" s="2017"/>
      <c r="V35" s="2017"/>
      <c r="W35" s="2017"/>
      <c r="X35" s="2017"/>
      <c r="Y35" s="2017"/>
      <c r="Z35" s="2017"/>
      <c r="AA35" s="2017"/>
      <c r="AB35" s="2017"/>
      <c r="AC35" s="2017"/>
      <c r="AD35" s="2017"/>
      <c r="AE35" s="2017"/>
      <c r="AF35" s="2017"/>
      <c r="AG35" s="2017"/>
      <c r="AH35" s="2017"/>
      <c r="AI35" s="2017"/>
      <c r="AJ35" s="2017"/>
      <c r="AK35" s="2017"/>
      <c r="AL35" s="2017"/>
      <c r="AM35" s="2017"/>
      <c r="AN35" s="2017"/>
      <c r="AO35" s="2017"/>
      <c r="AP35" s="2017"/>
      <c r="AQ35" s="2017"/>
      <c r="AR35" s="2017"/>
      <c r="AS35" s="2018"/>
      <c r="AT35" s="1926"/>
      <c r="AU35" s="1927"/>
      <c r="AV35" s="1927"/>
      <c r="AW35" s="1927"/>
      <c r="AX35" s="1927"/>
      <c r="AY35" s="1927"/>
      <c r="AZ35" s="1928"/>
      <c r="BA35" s="552"/>
      <c r="BB35" s="1108"/>
      <c r="BP35" s="12"/>
    </row>
    <row r="36" spans="1:68" ht="21" customHeight="1">
      <c r="A36" s="1108"/>
      <c r="B36" s="1118"/>
      <c r="C36" s="1111"/>
      <c r="D36" s="1111"/>
      <c r="E36" s="1111"/>
      <c r="F36" s="1111"/>
      <c r="G36" s="1111"/>
      <c r="H36" s="1111"/>
      <c r="I36" s="1111"/>
      <c r="J36" s="1111"/>
      <c r="K36" s="1111"/>
      <c r="L36" s="1111"/>
      <c r="M36" s="1111"/>
      <c r="N36" s="1111"/>
      <c r="O36" s="1111"/>
      <c r="P36" s="1111"/>
      <c r="Q36" s="1111"/>
      <c r="R36" s="1111"/>
      <c r="S36" s="1111"/>
      <c r="T36" s="1111"/>
      <c r="U36" s="1111"/>
      <c r="V36" s="1111"/>
      <c r="W36" s="1111"/>
      <c r="X36" s="1111"/>
      <c r="Y36" s="1111"/>
      <c r="Z36" s="1111"/>
      <c r="AA36" s="1111"/>
      <c r="AB36" s="1111"/>
      <c r="AC36" s="1111"/>
      <c r="AD36" s="1111"/>
      <c r="AE36" s="1111"/>
      <c r="AF36" s="1111"/>
      <c r="AG36" s="1111"/>
      <c r="AH36" s="1111"/>
      <c r="AI36" s="1111"/>
      <c r="AJ36" s="1111"/>
      <c r="AK36" s="1111"/>
      <c r="AL36" s="1111"/>
      <c r="AM36" s="1111"/>
      <c r="AN36" s="1111"/>
      <c r="AO36" s="1953"/>
      <c r="AP36" s="1953"/>
      <c r="AQ36" s="1953"/>
      <c r="AR36" s="1953"/>
      <c r="AS36" s="1953"/>
      <c r="AT36" s="1953"/>
      <c r="AU36" s="1953"/>
      <c r="AV36" s="1953"/>
      <c r="AW36" s="1953"/>
      <c r="AX36" s="1953"/>
      <c r="AY36" s="1953"/>
      <c r="AZ36" s="1953"/>
      <c r="BA36" s="1111"/>
      <c r="BB36" s="1108"/>
      <c r="BP36" s="12"/>
    </row>
    <row r="37" spans="1:68" s="12" customFormat="1" ht="15" customHeight="1">
      <c r="A37" s="1117"/>
      <c r="B37" s="1119"/>
      <c r="C37" s="1119"/>
      <c r="D37" s="1119"/>
      <c r="E37" s="1119"/>
      <c r="F37" s="1119"/>
      <c r="G37" s="1119"/>
      <c r="H37" s="1119"/>
      <c r="I37" s="1119"/>
      <c r="J37" s="1119"/>
      <c r="K37" s="1119"/>
      <c r="L37" s="1119"/>
      <c r="M37" s="1119"/>
      <c r="N37" s="1119"/>
      <c r="O37" s="1119"/>
      <c r="P37" s="1119"/>
      <c r="Q37" s="1119"/>
      <c r="R37" s="1119"/>
      <c r="S37" s="1119"/>
      <c r="T37" s="1119"/>
      <c r="U37" s="1119"/>
      <c r="V37" s="1119"/>
      <c r="W37" s="1119"/>
      <c r="X37" s="1119"/>
      <c r="Y37" s="1119"/>
      <c r="Z37" s="1119"/>
      <c r="AA37" s="1119"/>
      <c r="AB37" s="1119"/>
      <c r="AC37" s="1119"/>
      <c r="AD37" s="1119"/>
      <c r="AE37" s="1119"/>
      <c r="AF37" s="1119"/>
      <c r="AG37" s="1119"/>
      <c r="AH37" s="1119"/>
      <c r="AI37" s="1119"/>
      <c r="AJ37" s="1119"/>
      <c r="AK37" s="1119"/>
      <c r="AL37" s="1119"/>
      <c r="AM37" s="1119"/>
      <c r="AN37" s="1119"/>
      <c r="AO37" s="1119"/>
      <c r="AP37" s="1119"/>
      <c r="AQ37" s="1119"/>
      <c r="AR37" s="1119"/>
      <c r="AS37" s="1119"/>
      <c r="AT37" s="1119"/>
      <c r="AU37" s="1119"/>
      <c r="AV37" s="1119"/>
      <c r="AW37" s="1119"/>
      <c r="AX37" s="1119"/>
      <c r="AY37" s="1119"/>
      <c r="AZ37" s="1119"/>
      <c r="BA37" s="1120"/>
      <c r="BB37" s="1117"/>
      <c r="BP37" s="1"/>
    </row>
    <row r="38" spans="1:68" s="12" customFormat="1" ht="15.75" customHeight="1">
      <c r="A38" s="1117"/>
      <c r="B38" s="1120"/>
      <c r="C38" s="1120"/>
      <c r="D38" s="1120"/>
      <c r="E38" s="1120"/>
      <c r="F38" s="1120"/>
      <c r="G38" s="1120"/>
      <c r="H38" s="1120"/>
      <c r="I38" s="1120"/>
      <c r="J38" s="1120"/>
      <c r="K38" s="1120"/>
      <c r="L38" s="1120"/>
      <c r="M38" s="1120"/>
      <c r="N38" s="1120"/>
      <c r="O38" s="1120"/>
      <c r="P38" s="1120"/>
      <c r="Q38" s="1120"/>
      <c r="R38" s="1120"/>
      <c r="S38" s="1120"/>
      <c r="T38" s="1120"/>
      <c r="U38" s="1120"/>
      <c r="V38" s="1120"/>
      <c r="W38" s="1120"/>
      <c r="X38" s="1120"/>
      <c r="Y38" s="1120"/>
      <c r="Z38" s="1120"/>
      <c r="AA38" s="1120"/>
      <c r="AB38" s="1120"/>
      <c r="AC38" s="1120"/>
      <c r="AD38" s="1120"/>
      <c r="AE38" s="1120"/>
      <c r="AF38" s="1120"/>
      <c r="AG38" s="1120"/>
      <c r="AH38" s="1120"/>
      <c r="AI38" s="1120"/>
      <c r="AJ38" s="1120"/>
      <c r="AK38" s="1120"/>
      <c r="AL38" s="1120"/>
      <c r="AM38" s="1120"/>
      <c r="AN38" s="1120"/>
      <c r="AO38" s="1120"/>
      <c r="AP38" s="1120"/>
      <c r="AQ38" s="1120"/>
      <c r="AR38" s="1120"/>
      <c r="AS38" s="1120"/>
      <c r="AT38" s="1120"/>
      <c r="AU38" s="1120"/>
      <c r="AV38" s="1120"/>
      <c r="AW38" s="1120"/>
      <c r="AX38" s="1120"/>
      <c r="AY38" s="1120"/>
      <c r="AZ38" s="1120"/>
      <c r="BA38" s="1121"/>
      <c r="BB38" s="1117"/>
      <c r="BP38" s="1"/>
    </row>
    <row r="39" spans="1:68" s="12" customFormat="1" ht="17.25" customHeight="1">
      <c r="A39" s="1117"/>
      <c r="B39" s="1121"/>
      <c r="C39" s="1121"/>
      <c r="D39" s="1121"/>
      <c r="E39" s="1121"/>
      <c r="F39" s="1121"/>
      <c r="G39" s="1121"/>
      <c r="H39" s="1121"/>
      <c r="I39" s="1121"/>
      <c r="J39" s="1121"/>
      <c r="K39" s="1121"/>
      <c r="L39" s="1121"/>
      <c r="M39" s="1121"/>
      <c r="N39" s="1121"/>
      <c r="O39" s="1121"/>
      <c r="P39" s="1121"/>
      <c r="Q39" s="1121"/>
      <c r="R39" s="1121"/>
      <c r="S39" s="1121"/>
      <c r="T39" s="1121"/>
      <c r="U39" s="1121"/>
      <c r="V39" s="1121"/>
      <c r="W39" s="1121"/>
      <c r="X39" s="1121"/>
      <c r="Y39" s="1121"/>
      <c r="Z39" s="1121"/>
      <c r="AA39" s="1121"/>
      <c r="AB39" s="1121"/>
      <c r="AC39" s="1121"/>
      <c r="AD39" s="1121"/>
      <c r="AE39" s="1121"/>
      <c r="AF39" s="1121"/>
      <c r="AG39" s="1121"/>
      <c r="AH39" s="1121"/>
      <c r="AI39" s="1121"/>
      <c r="AJ39" s="1121"/>
      <c r="AK39" s="1121"/>
      <c r="AL39" s="1121"/>
      <c r="AM39" s="1121"/>
      <c r="AN39" s="1121"/>
      <c r="AO39" s="1121"/>
      <c r="AP39" s="1121"/>
      <c r="AQ39" s="1121"/>
      <c r="AR39" s="1121"/>
      <c r="AS39" s="1121"/>
      <c r="AT39" s="1121"/>
      <c r="AU39" s="1121"/>
      <c r="AV39" s="1121"/>
      <c r="AW39" s="1121"/>
      <c r="AX39" s="1121"/>
      <c r="AY39" s="1121"/>
      <c r="AZ39" s="1121"/>
      <c r="BA39" s="1119"/>
      <c r="BB39" s="1117"/>
      <c r="BP39" s="1"/>
    </row>
    <row r="40" spans="1:68" ht="21" customHeight="1">
      <c r="A40" s="1108"/>
      <c r="B40" s="1109"/>
      <c r="C40" s="1109"/>
      <c r="D40" s="1109"/>
      <c r="E40" s="1109"/>
      <c r="F40" s="1108"/>
      <c r="G40" s="1108"/>
      <c r="H40" s="1108"/>
      <c r="I40" s="1108"/>
      <c r="J40" s="1108"/>
      <c r="K40" s="1108"/>
      <c r="L40" s="1108"/>
      <c r="M40" s="1108"/>
      <c r="N40" s="1108"/>
      <c r="O40" s="1108"/>
      <c r="P40" s="1108"/>
      <c r="Q40" s="1108"/>
      <c r="R40" s="1108"/>
      <c r="S40" s="1108"/>
      <c r="T40" s="1108"/>
      <c r="U40" s="1108"/>
      <c r="V40" s="1108"/>
      <c r="W40" s="1108"/>
      <c r="X40" s="1108"/>
      <c r="Y40" s="1108"/>
      <c r="Z40" s="1108"/>
      <c r="AA40" s="1108"/>
      <c r="AB40" s="1108"/>
      <c r="AC40" s="1108"/>
      <c r="AD40" s="1108"/>
      <c r="AE40" s="1108"/>
      <c r="AF40" s="1108"/>
      <c r="AG40" s="1108"/>
      <c r="AH40" s="1108"/>
      <c r="AI40" s="1108"/>
      <c r="AJ40" s="1108"/>
      <c r="AK40" s="1108"/>
      <c r="AL40" s="1108"/>
      <c r="AM40" s="1108"/>
      <c r="AN40" s="1108"/>
      <c r="AO40" s="1108"/>
      <c r="AP40" s="1108"/>
      <c r="AQ40" s="1108"/>
      <c r="AR40" s="1108"/>
      <c r="AS40" s="1108"/>
      <c r="AT40" s="1108"/>
      <c r="AU40" s="1108"/>
      <c r="AV40" s="1108"/>
      <c r="AW40" s="1108"/>
      <c r="AX40" s="1108"/>
      <c r="AY40" s="1108"/>
      <c r="AZ40" s="1108"/>
      <c r="BA40" s="1108"/>
      <c r="BB40" s="1108"/>
      <c r="BP40" s="1"/>
    </row>
    <row r="41" spans="1:68" ht="33.75" customHeight="1">
      <c r="A41" s="1108"/>
      <c r="B41" s="1109"/>
      <c r="C41" s="1109"/>
      <c r="D41" s="1109"/>
      <c r="E41" s="1109"/>
      <c r="F41" s="1108"/>
      <c r="G41" s="1108"/>
      <c r="H41" s="1108"/>
      <c r="I41" s="1108"/>
      <c r="J41" s="1108"/>
      <c r="K41" s="1108"/>
      <c r="L41" s="1108"/>
      <c r="M41" s="1108"/>
      <c r="N41" s="1108"/>
      <c r="O41" s="1108"/>
      <c r="P41" s="1108"/>
      <c r="Q41" s="1108"/>
      <c r="R41" s="1108"/>
      <c r="S41" s="1108"/>
      <c r="T41" s="1108"/>
      <c r="U41" s="1108"/>
      <c r="V41" s="1108"/>
      <c r="W41" s="1108"/>
      <c r="X41" s="1108"/>
      <c r="Y41" s="1108"/>
      <c r="Z41" s="1108"/>
      <c r="AA41" s="1108"/>
      <c r="AB41" s="1108"/>
      <c r="AC41" s="1108"/>
      <c r="AD41" s="1108"/>
      <c r="AE41" s="1108"/>
      <c r="AF41" s="1108"/>
      <c r="AG41" s="1108"/>
      <c r="AH41" s="1108"/>
      <c r="AI41" s="1108"/>
      <c r="AJ41" s="1108"/>
      <c r="AK41" s="1108"/>
      <c r="AL41" s="1108"/>
      <c r="AM41" s="1108"/>
      <c r="AN41" s="1108"/>
      <c r="AO41" s="1108"/>
      <c r="AP41" s="1108"/>
      <c r="AQ41" s="1108"/>
      <c r="AR41" s="1108"/>
      <c r="AS41" s="1108"/>
      <c r="AT41" s="1108"/>
      <c r="AU41" s="1108"/>
      <c r="AV41" s="1108"/>
      <c r="AW41" s="1108"/>
      <c r="AX41" s="1108"/>
      <c r="AY41" s="1108"/>
      <c r="AZ41" s="1108"/>
      <c r="BA41" s="1108"/>
      <c r="BB41" s="1108"/>
      <c r="BP41" s="1"/>
    </row>
    <row r="42" spans="1:68" ht="48" customHeight="1">
      <c r="A42" s="1108"/>
      <c r="B42" s="1109"/>
      <c r="C42" s="1109"/>
      <c r="D42" s="1109"/>
      <c r="E42" s="1109"/>
      <c r="F42" s="1108"/>
      <c r="G42" s="1108"/>
      <c r="H42" s="1108"/>
      <c r="I42" s="1108"/>
      <c r="J42" s="1108"/>
      <c r="K42" s="1108"/>
      <c r="L42" s="1108"/>
      <c r="M42" s="1108"/>
      <c r="N42" s="1108"/>
      <c r="O42" s="1108"/>
      <c r="P42" s="1108"/>
      <c r="Q42" s="1108"/>
      <c r="R42" s="1108"/>
      <c r="S42" s="1108"/>
      <c r="T42" s="1108"/>
      <c r="U42" s="1108"/>
      <c r="V42" s="1108"/>
      <c r="W42" s="1108"/>
      <c r="X42" s="1108"/>
      <c r="Y42" s="1108"/>
      <c r="Z42" s="1108"/>
      <c r="AA42" s="1108"/>
      <c r="AB42" s="1108"/>
      <c r="AC42" s="1108"/>
      <c r="AD42" s="1108"/>
      <c r="AE42" s="1108"/>
      <c r="AF42" s="1108"/>
      <c r="AG42" s="1108"/>
      <c r="AH42" s="1108"/>
      <c r="AI42" s="1108"/>
      <c r="AJ42" s="1108"/>
      <c r="AK42" s="1108"/>
      <c r="AL42" s="1108"/>
      <c r="AM42" s="1108"/>
      <c r="AN42" s="1108"/>
      <c r="AO42" s="1108"/>
      <c r="AP42" s="1108"/>
      <c r="AQ42" s="1108"/>
      <c r="AR42" s="1108"/>
      <c r="AS42" s="1108"/>
      <c r="AT42" s="1108"/>
      <c r="AU42" s="1108"/>
      <c r="AV42" s="1108"/>
      <c r="AW42" s="1108"/>
      <c r="AX42" s="1108"/>
      <c r="AY42" s="1108"/>
      <c r="AZ42" s="1108"/>
      <c r="BA42" s="1108"/>
      <c r="BB42" s="1108"/>
      <c r="BP42" s="1"/>
    </row>
    <row r="43" spans="1:68" ht="21" customHeight="1">
      <c r="A43" s="1108"/>
      <c r="B43" s="1109"/>
      <c r="C43" s="1109"/>
      <c r="D43" s="1109"/>
      <c r="E43" s="1109"/>
      <c r="F43" s="1108"/>
      <c r="G43" s="1108"/>
      <c r="H43" s="1108"/>
      <c r="I43" s="1108"/>
      <c r="J43" s="1108"/>
      <c r="K43" s="1108"/>
      <c r="L43" s="1108"/>
      <c r="M43" s="1108"/>
      <c r="N43" s="1108"/>
      <c r="O43" s="1108"/>
      <c r="P43" s="1108"/>
      <c r="Q43" s="1108"/>
      <c r="R43" s="1108"/>
      <c r="S43" s="1108"/>
      <c r="T43" s="1108"/>
      <c r="U43" s="1108"/>
      <c r="V43" s="1108"/>
      <c r="W43" s="1108"/>
      <c r="X43" s="1108"/>
      <c r="Y43" s="1108"/>
      <c r="Z43" s="1108"/>
      <c r="AA43" s="1108"/>
      <c r="AB43" s="1108"/>
      <c r="AC43" s="1108"/>
      <c r="AD43" s="1108"/>
      <c r="AE43" s="1108"/>
      <c r="AF43" s="1108"/>
      <c r="AG43" s="1108"/>
      <c r="AH43" s="1108"/>
      <c r="AI43" s="1108"/>
      <c r="AJ43" s="1108"/>
      <c r="AK43" s="1108"/>
      <c r="AL43" s="1108"/>
      <c r="AM43" s="1108"/>
      <c r="AN43" s="1108"/>
      <c r="AO43" s="1108"/>
      <c r="AP43" s="1108"/>
      <c r="AQ43" s="1108"/>
      <c r="AR43" s="1108"/>
      <c r="AS43" s="1108"/>
      <c r="AT43" s="1108"/>
      <c r="AU43" s="1108"/>
      <c r="AV43" s="1108"/>
      <c r="AW43" s="1108"/>
      <c r="AX43" s="1108"/>
      <c r="AY43" s="1108"/>
      <c r="AZ43" s="1108"/>
      <c r="BA43" s="1108"/>
      <c r="BB43" s="1108"/>
      <c r="BP43" s="1"/>
    </row>
    <row r="50" spans="58:58" ht="21" customHeight="1">
      <c r="BF50" s="1" t="s">
        <v>471</v>
      </c>
    </row>
    <row r="51" spans="58:58" ht="21" customHeight="1">
      <c r="BF51" s="1" t="s">
        <v>472</v>
      </c>
    </row>
    <row r="52" spans="58:58" ht="21" customHeight="1">
      <c r="BF52" s="1" t="s">
        <v>473</v>
      </c>
    </row>
    <row r="53" spans="58:58" ht="21" customHeight="1">
      <c r="BF53" s="1" t="s">
        <v>474</v>
      </c>
    </row>
  </sheetData>
  <sheetProtection algorithmName="SHA-512" hashValue="hMYxCq72wQkyCz1ddLiyyOkbnGDOTEq0EAVvU6+KvXCmrCYO6/BCaGALg2a5ax0GmuLMtcfh0DoBFLOn9+sGJA==" saltValue="+EqAgIrvdTZy/cpP2KOR5Q=="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headerFooter alignWithMargins="0"/>
    </customSheetView>
  </customSheetViews>
  <mergeCells count="1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T22:AV22"/>
    <mergeCell ref="K22:Q22"/>
    <mergeCell ref="K26:Q26"/>
    <mergeCell ref="B25:G25"/>
    <mergeCell ref="B23:G23"/>
    <mergeCell ref="K24:Q24"/>
    <mergeCell ref="K25:Q25"/>
    <mergeCell ref="H24:J24"/>
    <mergeCell ref="H25:J25"/>
    <mergeCell ref="H14:J14"/>
    <mergeCell ref="B9:G12"/>
    <mergeCell ref="H9:J12"/>
    <mergeCell ref="H21:J21"/>
    <mergeCell ref="K23:Q23"/>
    <mergeCell ref="B20:G20"/>
    <mergeCell ref="B26:G26"/>
    <mergeCell ref="H22:J22"/>
    <mergeCell ref="B24:G24"/>
    <mergeCell ref="H26:J26"/>
    <mergeCell ref="H23:J23"/>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s>
  <phoneticPr fontId="4"/>
  <dataValidations count="2">
    <dataValidation type="list" allowBlank="1" showInputMessage="1" showErrorMessage="1" sqref="H13:J28" xr:uid="{00000000-0002-0000-0900-000000000000}">
      <formula1>$BF$49:$BF$53</formula1>
    </dataValidation>
    <dataValidation type="list" allowBlank="1" showInputMessage="1" showErrorMessage="1" sqref="K7:X7" xr:uid="{00000000-0002-0000-0900-000001000000}">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BR54"/>
  <sheetViews>
    <sheetView showGridLines="0" view="pageBreakPreview" zoomScale="80" zoomScaleNormal="75" zoomScaleSheetLayoutView="80" workbookViewId="0">
      <selection activeCell="BD36" sqref="BD36"/>
    </sheetView>
  </sheetViews>
  <sheetFormatPr defaultColWidth="9" defaultRowHeight="21" customHeight="1"/>
  <cols>
    <col min="1" max="1" width="1.08984375" style="1" customWidth="1"/>
    <col min="2" max="5" width="2.6328125" style="3" customWidth="1"/>
    <col min="6" max="6" width="2.6328125" style="1" customWidth="1"/>
    <col min="7" max="7" width="6.906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50" width="3.36328125" style="1" customWidth="1"/>
    <col min="51" max="51" width="4.08984375" style="1" customWidth="1"/>
    <col min="52" max="52" width="8.90625" style="1" customWidth="1"/>
    <col min="53" max="53" width="21.90625" style="1" customWidth="1"/>
    <col min="54" max="67" width="2.6328125" style="1" customWidth="1"/>
    <col min="68" max="68" width="10.453125" style="16" customWidth="1"/>
    <col min="69" max="16384" width="9" style="1"/>
  </cols>
  <sheetData>
    <row r="2" spans="2:70" ht="17.25" customHeight="1">
      <c r="BA2" s="1" t="s">
        <v>682</v>
      </c>
      <c r="BP2" s="238" t="s">
        <v>366</v>
      </c>
      <c r="BQ2" s="238"/>
      <c r="BR2" s="238"/>
    </row>
    <row r="3" spans="2:70" ht="21" customHeight="1">
      <c r="B3" s="1841" t="s">
        <v>679</v>
      </c>
      <c r="C3" s="1841"/>
      <c r="D3" s="1841"/>
      <c r="E3" s="1841"/>
      <c r="F3" s="1841"/>
      <c r="G3" s="1841"/>
      <c r="H3" s="1841"/>
      <c r="I3" s="1841"/>
      <c r="J3" s="1841"/>
      <c r="K3" s="1841"/>
      <c r="L3" s="1841"/>
      <c r="M3" s="1841"/>
      <c r="N3" s="1841"/>
      <c r="O3" s="1841"/>
      <c r="P3" s="1841"/>
      <c r="Q3" s="1841"/>
      <c r="R3" s="1841"/>
      <c r="S3" s="1841"/>
      <c r="T3" s="1841"/>
      <c r="U3" s="1841"/>
      <c r="V3" s="1841"/>
      <c r="W3" s="1841"/>
      <c r="X3" s="1841"/>
      <c r="Y3" s="1841"/>
      <c r="Z3" s="1841"/>
      <c r="AA3" s="1841"/>
      <c r="AB3" s="1841"/>
      <c r="AC3" s="1841"/>
      <c r="AD3" s="1841"/>
      <c r="AE3" s="1841"/>
      <c r="AF3" s="1841"/>
      <c r="AG3" s="1841"/>
      <c r="AH3" s="1841"/>
      <c r="AI3" s="1841"/>
      <c r="AJ3" s="1841"/>
      <c r="AK3" s="1841"/>
      <c r="AL3" s="1841"/>
      <c r="AM3" s="1841"/>
      <c r="AN3" s="1841"/>
      <c r="AO3" s="1841"/>
      <c r="AP3" s="1841"/>
      <c r="AQ3" s="1841"/>
      <c r="AR3" s="1841"/>
      <c r="AS3" s="1841"/>
      <c r="AT3" s="1841"/>
      <c r="AU3" s="1841"/>
      <c r="AV3" s="1841"/>
      <c r="BP3" s="1" t="s">
        <v>396</v>
      </c>
    </row>
    <row r="4" spans="2:70" ht="24.75" customHeight="1">
      <c r="B4" s="1842" t="s">
        <v>11</v>
      </c>
      <c r="C4" s="1842"/>
      <c r="D4" s="1842"/>
      <c r="E4" s="1842"/>
      <c r="F4" s="1842"/>
      <c r="G4" s="1842"/>
      <c r="H4" s="1842"/>
      <c r="I4" s="1842"/>
      <c r="J4" s="1842"/>
      <c r="K4" s="1842"/>
      <c r="L4" s="1842"/>
      <c r="M4" s="1842"/>
      <c r="N4" s="1842"/>
      <c r="O4" s="1842"/>
      <c r="P4" s="1842"/>
      <c r="Q4" s="1842"/>
      <c r="R4" s="1842"/>
      <c r="S4" s="1842"/>
      <c r="T4" s="1842"/>
      <c r="U4" s="1842"/>
      <c r="V4" s="1842"/>
      <c r="W4" s="1842"/>
      <c r="X4" s="1842"/>
      <c r="Y4" s="1842"/>
      <c r="Z4" s="1842"/>
      <c r="AA4" s="1842"/>
      <c r="AB4" s="1842"/>
      <c r="AC4" s="1842"/>
      <c r="AD4" s="1842"/>
      <c r="AE4" s="1842"/>
      <c r="AF4" s="1842"/>
      <c r="AG4" s="1842"/>
      <c r="AH4" s="1842"/>
      <c r="AI4" s="1842"/>
      <c r="AJ4" s="1842"/>
      <c r="AK4" s="1842"/>
      <c r="AL4" s="1842"/>
      <c r="AM4" s="1842"/>
      <c r="AN4" s="1842"/>
      <c r="AO4" s="1842"/>
      <c r="AP4" s="1842"/>
      <c r="AQ4" s="1842"/>
      <c r="AR4" s="1842"/>
      <c r="AS4" s="1842"/>
      <c r="AT4" s="1842"/>
      <c r="AU4" s="1842"/>
      <c r="AV4" s="1842"/>
      <c r="AW4" s="1842"/>
      <c r="AX4" s="1842"/>
      <c r="AY4" s="1842"/>
      <c r="AZ4" s="1842"/>
      <c r="BP4" s="1"/>
    </row>
    <row r="5" spans="2:70"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c r="B6" s="1843" t="s">
        <v>251</v>
      </c>
      <c r="C6" s="1844"/>
      <c r="D6" s="1844"/>
      <c r="E6" s="1844"/>
      <c r="F6" s="1844"/>
      <c r="G6" s="1844"/>
      <c r="H6" s="1844"/>
      <c r="I6" s="1844"/>
      <c r="J6" s="1845"/>
      <c r="K6" s="1846"/>
      <c r="L6" s="1847"/>
      <c r="M6" s="1847"/>
      <c r="N6" s="1847"/>
      <c r="O6" s="1847"/>
      <c r="P6" s="1847"/>
      <c r="Q6" s="1847"/>
      <c r="R6" s="1847"/>
      <c r="S6" s="1847"/>
      <c r="T6" s="1847"/>
      <c r="U6" s="1847"/>
      <c r="V6" s="1847"/>
      <c r="W6" s="1847"/>
      <c r="X6" s="1848"/>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c r="B7" s="1849" t="s">
        <v>253</v>
      </c>
      <c r="C7" s="1850"/>
      <c r="D7" s="1850"/>
      <c r="E7" s="1850"/>
      <c r="F7" s="1850"/>
      <c r="G7" s="1850"/>
      <c r="H7" s="1850"/>
      <c r="I7" s="1850"/>
      <c r="J7" s="1851"/>
      <c r="K7" s="1325" t="s">
        <v>396</v>
      </c>
      <c r="L7" s="1326"/>
      <c r="M7" s="1326"/>
      <c r="N7" s="1326"/>
      <c r="O7" s="1326"/>
      <c r="P7" s="1326"/>
      <c r="Q7" s="1326"/>
      <c r="R7" s="1326"/>
      <c r="S7" s="1326"/>
      <c r="T7" s="1326"/>
      <c r="U7" s="1326"/>
      <c r="V7" s="1326"/>
      <c r="W7" s="1326"/>
      <c r="X7" s="1327"/>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c r="B9" s="1859" t="s">
        <v>12</v>
      </c>
      <c r="C9" s="1853"/>
      <c r="D9" s="1853"/>
      <c r="E9" s="1853"/>
      <c r="F9" s="1853"/>
      <c r="G9" s="1853"/>
      <c r="H9" s="1864" t="s">
        <v>13</v>
      </c>
      <c r="I9" s="1864"/>
      <c r="J9" s="1864"/>
      <c r="K9" s="1867" t="s">
        <v>248</v>
      </c>
      <c r="L9" s="1868"/>
      <c r="M9" s="1868"/>
      <c r="N9" s="1868"/>
      <c r="O9" s="1868"/>
      <c r="P9" s="4"/>
      <c r="Q9" s="5"/>
      <c r="R9" s="1859" t="s">
        <v>27</v>
      </c>
      <c r="S9" s="1853"/>
      <c r="T9" s="1853"/>
      <c r="U9" s="1853"/>
      <c r="V9" s="1853"/>
      <c r="W9" s="1853"/>
      <c r="X9" s="1854"/>
      <c r="Y9" s="1859" t="s">
        <v>28</v>
      </c>
      <c r="Z9" s="1853"/>
      <c r="AA9" s="1853"/>
      <c r="AB9" s="1853"/>
      <c r="AC9" s="1853"/>
      <c r="AD9" s="1853"/>
      <c r="AE9" s="1854"/>
      <c r="AF9" s="1859" t="s">
        <v>29</v>
      </c>
      <c r="AG9" s="1853"/>
      <c r="AH9" s="1853"/>
      <c r="AI9" s="1853"/>
      <c r="AJ9" s="1853"/>
      <c r="AK9" s="1853"/>
      <c r="AL9" s="1854"/>
      <c r="AM9" s="1852" t="s">
        <v>30</v>
      </c>
      <c r="AN9" s="1853"/>
      <c r="AO9" s="1853"/>
      <c r="AP9" s="1853"/>
      <c r="AQ9" s="1853"/>
      <c r="AR9" s="1853"/>
      <c r="AS9" s="1854"/>
      <c r="AT9" s="1873" t="s">
        <v>14</v>
      </c>
      <c r="AU9" s="1874"/>
      <c r="AV9" s="1875"/>
      <c r="AW9" s="1864" t="s">
        <v>15</v>
      </c>
      <c r="AX9" s="1864"/>
      <c r="AY9" s="1864"/>
      <c r="AZ9" s="2043" t="s">
        <v>16</v>
      </c>
      <c r="BA9" s="2046" t="s">
        <v>384</v>
      </c>
      <c r="BP9" s="1"/>
    </row>
    <row r="10" spans="2:70" ht="21" customHeight="1">
      <c r="B10" s="1860"/>
      <c r="C10" s="1861"/>
      <c r="D10" s="1861"/>
      <c r="E10" s="1861"/>
      <c r="F10" s="1861"/>
      <c r="G10" s="1861"/>
      <c r="H10" s="1865"/>
      <c r="I10" s="1865"/>
      <c r="J10" s="1865"/>
      <c r="K10" s="1869"/>
      <c r="L10" s="1870"/>
      <c r="M10" s="1870"/>
      <c r="N10" s="1870"/>
      <c r="O10" s="1870"/>
      <c r="P10" s="2024" t="s">
        <v>31</v>
      </c>
      <c r="Q10" s="2025"/>
      <c r="R10" s="223">
        <v>1</v>
      </c>
      <c r="S10" s="221">
        <v>2</v>
      </c>
      <c r="T10" s="221">
        <v>3</v>
      </c>
      <c r="U10" s="221">
        <v>4</v>
      </c>
      <c r="V10" s="221">
        <v>5</v>
      </c>
      <c r="W10" s="221">
        <v>6</v>
      </c>
      <c r="X10" s="222">
        <v>7</v>
      </c>
      <c r="Y10" s="220">
        <v>8</v>
      </c>
      <c r="Z10" s="221">
        <v>9</v>
      </c>
      <c r="AA10" s="221">
        <v>10</v>
      </c>
      <c r="AB10" s="221">
        <v>11</v>
      </c>
      <c r="AC10" s="221">
        <v>12</v>
      </c>
      <c r="AD10" s="221">
        <v>13</v>
      </c>
      <c r="AE10" s="222">
        <v>14</v>
      </c>
      <c r="AF10" s="220">
        <v>15</v>
      </c>
      <c r="AG10" s="221">
        <v>16</v>
      </c>
      <c r="AH10" s="221">
        <v>17</v>
      </c>
      <c r="AI10" s="221">
        <v>18</v>
      </c>
      <c r="AJ10" s="221">
        <v>19</v>
      </c>
      <c r="AK10" s="221">
        <v>20</v>
      </c>
      <c r="AL10" s="222">
        <v>21</v>
      </c>
      <c r="AM10" s="223">
        <v>22</v>
      </c>
      <c r="AN10" s="221">
        <v>23</v>
      </c>
      <c r="AO10" s="221">
        <v>24</v>
      </c>
      <c r="AP10" s="221">
        <v>25</v>
      </c>
      <c r="AQ10" s="221">
        <v>26</v>
      </c>
      <c r="AR10" s="221">
        <v>27</v>
      </c>
      <c r="AS10" s="222">
        <v>28</v>
      </c>
      <c r="AT10" s="1876"/>
      <c r="AU10" s="1877"/>
      <c r="AV10" s="1878"/>
      <c r="AW10" s="1865"/>
      <c r="AX10" s="1865"/>
      <c r="AY10" s="1865"/>
      <c r="AZ10" s="2044"/>
      <c r="BA10" s="2047"/>
      <c r="BP10" s="1"/>
    </row>
    <row r="11" spans="2:70" ht="21" customHeight="1" thickBot="1">
      <c r="B11" s="1860"/>
      <c r="C11" s="1861"/>
      <c r="D11" s="1861"/>
      <c r="E11" s="1861"/>
      <c r="F11" s="1861"/>
      <c r="G11" s="1861"/>
      <c r="H11" s="1865"/>
      <c r="I11" s="1865"/>
      <c r="J11" s="1865"/>
      <c r="K11" s="1869"/>
      <c r="L11" s="1870"/>
      <c r="M11" s="1870"/>
      <c r="N11" s="1870"/>
      <c r="O11" s="1870"/>
      <c r="P11" s="2024" t="s">
        <v>32</v>
      </c>
      <c r="Q11" s="2025"/>
      <c r="R11" s="201"/>
      <c r="S11" s="202"/>
      <c r="T11" s="202"/>
      <c r="U11" s="202"/>
      <c r="V11" s="202"/>
      <c r="W11" s="202"/>
      <c r="X11" s="203"/>
      <c r="Y11" s="201"/>
      <c r="Z11" s="202"/>
      <c r="AA11" s="202"/>
      <c r="AB11" s="202"/>
      <c r="AC11" s="202"/>
      <c r="AD11" s="202"/>
      <c r="AE11" s="203"/>
      <c r="AF11" s="201"/>
      <c r="AG11" s="202"/>
      <c r="AH11" s="202"/>
      <c r="AI11" s="202"/>
      <c r="AJ11" s="202"/>
      <c r="AK11" s="202"/>
      <c r="AL11" s="204"/>
      <c r="AM11" s="201"/>
      <c r="AN11" s="202"/>
      <c r="AO11" s="202"/>
      <c r="AP11" s="202"/>
      <c r="AQ11" s="202"/>
      <c r="AR11" s="202"/>
      <c r="AS11" s="203"/>
      <c r="AT11" s="1876"/>
      <c r="AU11" s="1877"/>
      <c r="AV11" s="1878"/>
      <c r="AW11" s="1865"/>
      <c r="AX11" s="1865"/>
      <c r="AY11" s="1865"/>
      <c r="AZ11" s="2044"/>
      <c r="BA11" s="2047"/>
      <c r="BP11" s="1"/>
    </row>
    <row r="12" spans="2:70" ht="21" customHeight="1" thickBot="1">
      <c r="B12" s="1862"/>
      <c r="C12" s="1863"/>
      <c r="D12" s="1863"/>
      <c r="E12" s="1863"/>
      <c r="F12" s="1863"/>
      <c r="G12" s="1863"/>
      <c r="H12" s="1866"/>
      <c r="I12" s="1866"/>
      <c r="J12" s="1866"/>
      <c r="K12" s="1871"/>
      <c r="L12" s="1872"/>
      <c r="M12" s="1872"/>
      <c r="N12" s="1872"/>
      <c r="O12" s="1872"/>
      <c r="P12" s="2049" t="s">
        <v>33</v>
      </c>
      <c r="Q12" s="2050"/>
      <c r="R12" s="205"/>
      <c r="S12" s="206"/>
      <c r="T12" s="206"/>
      <c r="U12" s="206"/>
      <c r="V12" s="206"/>
      <c r="W12" s="206"/>
      <c r="X12" s="207"/>
      <c r="Y12" s="205"/>
      <c r="Z12" s="206"/>
      <c r="AA12" s="206"/>
      <c r="AB12" s="206"/>
      <c r="AC12" s="206"/>
      <c r="AD12" s="206"/>
      <c r="AE12" s="207"/>
      <c r="AF12" s="205"/>
      <c r="AG12" s="206"/>
      <c r="AH12" s="206"/>
      <c r="AI12" s="206"/>
      <c r="AJ12" s="206"/>
      <c r="AK12" s="206"/>
      <c r="AL12" s="207"/>
      <c r="AM12" s="205"/>
      <c r="AN12" s="206"/>
      <c r="AO12" s="206"/>
      <c r="AP12" s="206"/>
      <c r="AQ12" s="206"/>
      <c r="AR12" s="206"/>
      <c r="AS12" s="207"/>
      <c r="AT12" s="1879"/>
      <c r="AU12" s="1880"/>
      <c r="AV12" s="1881"/>
      <c r="AW12" s="1866"/>
      <c r="AX12" s="1866"/>
      <c r="AY12" s="1866"/>
      <c r="AZ12" s="2045"/>
      <c r="BA12" s="2048"/>
      <c r="BP12" s="1"/>
    </row>
    <row r="13" spans="2:70" ht="21" customHeight="1">
      <c r="B13" s="1899" t="s">
        <v>18</v>
      </c>
      <c r="C13" s="1900"/>
      <c r="D13" s="1900"/>
      <c r="E13" s="1900"/>
      <c r="F13" s="1900"/>
      <c r="G13" s="1900"/>
      <c r="H13" s="1909"/>
      <c r="I13" s="1909"/>
      <c r="J13" s="1909"/>
      <c r="K13" s="1901"/>
      <c r="L13" s="1902"/>
      <c r="M13" s="1902"/>
      <c r="N13" s="1902"/>
      <c r="O13" s="1902"/>
      <c r="P13" s="1902"/>
      <c r="Q13" s="1903"/>
      <c r="R13" s="212"/>
      <c r="S13" s="213"/>
      <c r="T13" s="213"/>
      <c r="U13" s="213"/>
      <c r="V13" s="213"/>
      <c r="W13" s="213"/>
      <c r="X13" s="214"/>
      <c r="Y13" s="212"/>
      <c r="Z13" s="213"/>
      <c r="AA13" s="213"/>
      <c r="AB13" s="213"/>
      <c r="AC13" s="213"/>
      <c r="AD13" s="213"/>
      <c r="AE13" s="214"/>
      <c r="AF13" s="212"/>
      <c r="AG13" s="213"/>
      <c r="AH13" s="213"/>
      <c r="AI13" s="213"/>
      <c r="AJ13" s="213"/>
      <c r="AK13" s="213"/>
      <c r="AL13" s="214"/>
      <c r="AM13" s="215"/>
      <c r="AN13" s="213"/>
      <c r="AO13" s="213"/>
      <c r="AP13" s="213"/>
      <c r="AQ13" s="213"/>
      <c r="AR13" s="213"/>
      <c r="AS13" s="214"/>
      <c r="AT13" s="2032">
        <f t="shared" ref="AT13:AT29" si="0">SUM(R13:AS13)</f>
        <v>0</v>
      </c>
      <c r="AU13" s="2032"/>
      <c r="AV13" s="2033"/>
      <c r="AW13" s="2051">
        <f>AT13/4</f>
        <v>0</v>
      </c>
      <c r="AX13" s="2052"/>
      <c r="AY13" s="2053"/>
      <c r="AZ13" s="582" t="e">
        <f>ROUNDDOWN(AW13/AT36,1)</f>
        <v>#DIV/0!</v>
      </c>
      <c r="BA13" s="236"/>
      <c r="BP13" s="1"/>
    </row>
    <row r="14" spans="2:70" ht="21" customHeight="1" thickBot="1">
      <c r="B14" s="1981" t="s">
        <v>21</v>
      </c>
      <c r="C14" s="1982"/>
      <c r="D14" s="1982"/>
      <c r="E14" s="1982"/>
      <c r="F14" s="1982"/>
      <c r="G14" s="1982"/>
      <c r="H14" s="1986"/>
      <c r="I14" s="1986"/>
      <c r="J14" s="1986"/>
      <c r="K14" s="1983"/>
      <c r="L14" s="1984"/>
      <c r="M14" s="1984"/>
      <c r="N14" s="1984"/>
      <c r="O14" s="1984"/>
      <c r="P14" s="1984"/>
      <c r="Q14" s="1985"/>
      <c r="R14" s="229"/>
      <c r="S14" s="230"/>
      <c r="T14" s="230"/>
      <c r="U14" s="230"/>
      <c r="V14" s="230"/>
      <c r="W14" s="231"/>
      <c r="X14" s="204"/>
      <c r="Y14" s="229"/>
      <c r="Z14" s="231"/>
      <c r="AA14" s="231"/>
      <c r="AB14" s="231"/>
      <c r="AC14" s="231"/>
      <c r="AD14" s="231"/>
      <c r="AE14" s="204"/>
      <c r="AF14" s="229"/>
      <c r="AG14" s="231"/>
      <c r="AH14" s="231"/>
      <c r="AI14" s="231"/>
      <c r="AJ14" s="231"/>
      <c r="AK14" s="231"/>
      <c r="AL14" s="204"/>
      <c r="AM14" s="232"/>
      <c r="AN14" s="231"/>
      <c r="AO14" s="231"/>
      <c r="AP14" s="231"/>
      <c r="AQ14" s="231"/>
      <c r="AR14" s="231"/>
      <c r="AS14" s="204"/>
      <c r="AT14" s="2027">
        <f t="shared" si="0"/>
        <v>0</v>
      </c>
      <c r="AU14" s="2027"/>
      <c r="AV14" s="2028"/>
      <c r="AW14" s="2054">
        <f t="shared" ref="AW14:AW35" si="1">AT14/4</f>
        <v>0</v>
      </c>
      <c r="AX14" s="2055"/>
      <c r="AY14" s="2056"/>
      <c r="AZ14" s="583" t="e">
        <f>ROUNDDOWN(AW14/AT36,1)</f>
        <v>#DIV/0!</v>
      </c>
      <c r="BA14" s="235"/>
      <c r="BP14" s="1"/>
    </row>
    <row r="15" spans="2:70" ht="21" customHeight="1">
      <c r="B15" s="1907" t="s">
        <v>685</v>
      </c>
      <c r="C15" s="1908"/>
      <c r="D15" s="1908"/>
      <c r="E15" s="1908"/>
      <c r="F15" s="1908"/>
      <c r="G15" s="1908"/>
      <c r="H15" s="1909"/>
      <c r="I15" s="1909"/>
      <c r="J15" s="1909"/>
      <c r="K15" s="1917"/>
      <c r="L15" s="1918"/>
      <c r="M15" s="1918"/>
      <c r="N15" s="1918"/>
      <c r="O15" s="1918"/>
      <c r="P15" s="1918"/>
      <c r="Q15" s="1919"/>
      <c r="R15" s="216"/>
      <c r="S15" s="217"/>
      <c r="T15" s="217"/>
      <c r="U15" s="217"/>
      <c r="V15" s="217"/>
      <c r="W15" s="217"/>
      <c r="X15" s="218"/>
      <c r="Y15" s="216"/>
      <c r="Z15" s="217"/>
      <c r="AA15" s="217"/>
      <c r="AB15" s="217"/>
      <c r="AC15" s="217"/>
      <c r="AD15" s="217"/>
      <c r="AE15" s="218"/>
      <c r="AF15" s="216"/>
      <c r="AG15" s="217"/>
      <c r="AH15" s="217"/>
      <c r="AI15" s="217"/>
      <c r="AJ15" s="217"/>
      <c r="AK15" s="217"/>
      <c r="AL15" s="218"/>
      <c r="AM15" s="216"/>
      <c r="AN15" s="217"/>
      <c r="AO15" s="217"/>
      <c r="AP15" s="217"/>
      <c r="AQ15" s="217"/>
      <c r="AR15" s="217"/>
      <c r="AS15" s="218"/>
      <c r="AT15" s="2057">
        <f t="shared" si="0"/>
        <v>0</v>
      </c>
      <c r="AU15" s="2057"/>
      <c r="AV15" s="2058"/>
      <c r="AW15" s="2051">
        <f t="shared" si="1"/>
        <v>0</v>
      </c>
      <c r="AX15" s="2052"/>
      <c r="AY15" s="2053"/>
      <c r="AZ15" s="584" t="e">
        <f>ROUNDDOWN(AW15/AT36,1)</f>
        <v>#DIV/0!</v>
      </c>
      <c r="BA15" s="233"/>
      <c r="BP15" s="1"/>
    </row>
    <row r="16" spans="2:70" ht="21" customHeight="1">
      <c r="B16" s="1907" t="s">
        <v>685</v>
      </c>
      <c r="C16" s="1908"/>
      <c r="D16" s="1908"/>
      <c r="E16" s="1908"/>
      <c r="F16" s="1908"/>
      <c r="G16" s="1908"/>
      <c r="H16" s="1909"/>
      <c r="I16" s="1909"/>
      <c r="J16" s="1909"/>
      <c r="K16" s="1910"/>
      <c r="L16" s="1911"/>
      <c r="M16" s="1911"/>
      <c r="N16" s="1911"/>
      <c r="O16" s="1911"/>
      <c r="P16" s="1911"/>
      <c r="Q16" s="1912"/>
      <c r="R16" s="220"/>
      <c r="S16" s="217"/>
      <c r="T16" s="217"/>
      <c r="U16" s="217"/>
      <c r="V16" s="217"/>
      <c r="W16" s="221"/>
      <c r="X16" s="222"/>
      <c r="Y16" s="220"/>
      <c r="Z16" s="221"/>
      <c r="AA16" s="221"/>
      <c r="AB16" s="221"/>
      <c r="AC16" s="221"/>
      <c r="AD16" s="221"/>
      <c r="AE16" s="222"/>
      <c r="AF16" s="220"/>
      <c r="AG16" s="221"/>
      <c r="AH16" s="221"/>
      <c r="AI16" s="221"/>
      <c r="AJ16" s="221"/>
      <c r="AK16" s="221"/>
      <c r="AL16" s="222"/>
      <c r="AM16" s="223"/>
      <c r="AN16" s="221"/>
      <c r="AO16" s="221"/>
      <c r="AP16" s="221"/>
      <c r="AQ16" s="221"/>
      <c r="AR16" s="221"/>
      <c r="AS16" s="222"/>
      <c r="AT16" s="2022">
        <f t="shared" si="0"/>
        <v>0</v>
      </c>
      <c r="AU16" s="2022"/>
      <c r="AV16" s="2023"/>
      <c r="AW16" s="2059">
        <f t="shared" si="1"/>
        <v>0</v>
      </c>
      <c r="AX16" s="2060"/>
      <c r="AY16" s="2061"/>
      <c r="AZ16" s="584" t="e">
        <f>ROUNDDOWN(AW16/AT36,1)</f>
        <v>#DIV/0!</v>
      </c>
      <c r="BA16" s="234"/>
      <c r="BP16" s="1"/>
    </row>
    <row r="17" spans="2:68" ht="21" customHeight="1">
      <c r="B17" s="1907"/>
      <c r="C17" s="1908"/>
      <c r="D17" s="1908"/>
      <c r="E17" s="1908"/>
      <c r="F17" s="1908"/>
      <c r="G17" s="1908"/>
      <c r="H17" s="1909"/>
      <c r="I17" s="1909"/>
      <c r="J17" s="1909"/>
      <c r="K17" s="1910"/>
      <c r="L17" s="1911"/>
      <c r="M17" s="1911"/>
      <c r="N17" s="1911"/>
      <c r="O17" s="1911"/>
      <c r="P17" s="1911"/>
      <c r="Q17" s="1912"/>
      <c r="R17" s="220"/>
      <c r="S17" s="217"/>
      <c r="T17" s="217"/>
      <c r="U17" s="217"/>
      <c r="V17" s="217"/>
      <c r="W17" s="217"/>
      <c r="X17" s="222"/>
      <c r="Y17" s="220"/>
      <c r="Z17" s="221"/>
      <c r="AA17" s="221"/>
      <c r="AB17" s="221"/>
      <c r="AC17" s="221"/>
      <c r="AD17" s="221"/>
      <c r="AE17" s="222"/>
      <c r="AF17" s="220"/>
      <c r="AG17" s="221"/>
      <c r="AH17" s="221"/>
      <c r="AI17" s="221"/>
      <c r="AJ17" s="221"/>
      <c r="AK17" s="221"/>
      <c r="AL17" s="222"/>
      <c r="AM17" s="223"/>
      <c r="AN17" s="221"/>
      <c r="AO17" s="221"/>
      <c r="AP17" s="221"/>
      <c r="AQ17" s="221"/>
      <c r="AR17" s="221"/>
      <c r="AS17" s="222"/>
      <c r="AT17" s="2022">
        <f t="shared" si="0"/>
        <v>0</v>
      </c>
      <c r="AU17" s="2022"/>
      <c r="AV17" s="2023"/>
      <c r="AW17" s="2059">
        <f t="shared" si="1"/>
        <v>0</v>
      </c>
      <c r="AX17" s="2060"/>
      <c r="AY17" s="2061"/>
      <c r="AZ17" s="584" t="e">
        <f>ROUNDDOWN(AW17/AT36,1)</f>
        <v>#DIV/0!</v>
      </c>
      <c r="BA17" s="234"/>
      <c r="BP17" s="1"/>
    </row>
    <row r="18" spans="2:68" ht="21" customHeight="1">
      <c r="B18" s="1907"/>
      <c r="C18" s="1908"/>
      <c r="D18" s="1908"/>
      <c r="E18" s="1908"/>
      <c r="F18" s="1908"/>
      <c r="G18" s="1908"/>
      <c r="H18" s="1909"/>
      <c r="I18" s="1909"/>
      <c r="J18" s="1909"/>
      <c r="K18" s="1910"/>
      <c r="L18" s="1911"/>
      <c r="M18" s="1911"/>
      <c r="N18" s="1911"/>
      <c r="O18" s="1911"/>
      <c r="P18" s="1911"/>
      <c r="Q18" s="1912"/>
      <c r="R18" s="220"/>
      <c r="S18" s="221"/>
      <c r="T18" s="221"/>
      <c r="U18" s="221"/>
      <c r="V18" s="221"/>
      <c r="W18" s="221"/>
      <c r="X18" s="222"/>
      <c r="Y18" s="220"/>
      <c r="Z18" s="221"/>
      <c r="AA18" s="221"/>
      <c r="AB18" s="221"/>
      <c r="AC18" s="221"/>
      <c r="AD18" s="221"/>
      <c r="AE18" s="222"/>
      <c r="AF18" s="220"/>
      <c r="AG18" s="221"/>
      <c r="AH18" s="221"/>
      <c r="AI18" s="221"/>
      <c r="AJ18" s="221"/>
      <c r="AK18" s="221"/>
      <c r="AL18" s="222"/>
      <c r="AM18" s="220"/>
      <c r="AN18" s="221"/>
      <c r="AO18" s="221"/>
      <c r="AP18" s="221"/>
      <c r="AQ18" s="221"/>
      <c r="AR18" s="221"/>
      <c r="AS18" s="222"/>
      <c r="AT18" s="2022">
        <f t="shared" si="0"/>
        <v>0</v>
      </c>
      <c r="AU18" s="2022"/>
      <c r="AV18" s="2023"/>
      <c r="AW18" s="2059">
        <f t="shared" si="1"/>
        <v>0</v>
      </c>
      <c r="AX18" s="2060"/>
      <c r="AY18" s="2061"/>
      <c r="AZ18" s="584" t="e">
        <f>ROUNDDOWN(AW18/AT36,1)</f>
        <v>#DIV/0!</v>
      </c>
      <c r="BA18" s="234"/>
      <c r="BP18" s="1"/>
    </row>
    <row r="19" spans="2:68" ht="21" customHeight="1">
      <c r="B19" s="1907"/>
      <c r="C19" s="1908"/>
      <c r="D19" s="1908"/>
      <c r="E19" s="1908"/>
      <c r="F19" s="1908"/>
      <c r="G19" s="1908"/>
      <c r="H19" s="1909"/>
      <c r="I19" s="1909"/>
      <c r="J19" s="1909"/>
      <c r="K19" s="1910"/>
      <c r="L19" s="1911"/>
      <c r="M19" s="1911"/>
      <c r="N19" s="1911"/>
      <c r="O19" s="1911"/>
      <c r="P19" s="1911"/>
      <c r="Q19" s="1912"/>
      <c r="R19" s="220"/>
      <c r="S19" s="221"/>
      <c r="T19" s="221"/>
      <c r="U19" s="221"/>
      <c r="V19" s="221"/>
      <c r="W19" s="221"/>
      <c r="X19" s="222"/>
      <c r="Y19" s="220"/>
      <c r="Z19" s="221"/>
      <c r="AA19" s="221"/>
      <c r="AB19" s="221"/>
      <c r="AC19" s="221"/>
      <c r="AD19" s="221"/>
      <c r="AE19" s="222"/>
      <c r="AF19" s="220"/>
      <c r="AG19" s="221"/>
      <c r="AH19" s="221"/>
      <c r="AI19" s="221"/>
      <c r="AJ19" s="221"/>
      <c r="AK19" s="221"/>
      <c r="AL19" s="222"/>
      <c r="AM19" s="220"/>
      <c r="AN19" s="221"/>
      <c r="AO19" s="221"/>
      <c r="AP19" s="221"/>
      <c r="AQ19" s="221"/>
      <c r="AR19" s="221"/>
      <c r="AS19" s="222"/>
      <c r="AT19" s="2022">
        <f t="shared" si="0"/>
        <v>0</v>
      </c>
      <c r="AU19" s="2022"/>
      <c r="AV19" s="2023"/>
      <c r="AW19" s="2059">
        <f t="shared" si="1"/>
        <v>0</v>
      </c>
      <c r="AX19" s="2060"/>
      <c r="AY19" s="2061"/>
      <c r="AZ19" s="584" t="e">
        <f>ROUNDDOWN(AW19/AT36,1)</f>
        <v>#DIV/0!</v>
      </c>
      <c r="BA19" s="234"/>
      <c r="BP19" s="1"/>
    </row>
    <row r="20" spans="2:68" ht="21" customHeight="1">
      <c r="B20" s="1907"/>
      <c r="C20" s="1908"/>
      <c r="D20" s="1908"/>
      <c r="E20" s="1908"/>
      <c r="F20" s="1908"/>
      <c r="G20" s="1908"/>
      <c r="H20" s="1909"/>
      <c r="I20" s="1909"/>
      <c r="J20" s="1909"/>
      <c r="K20" s="1910"/>
      <c r="L20" s="1911"/>
      <c r="M20" s="1911"/>
      <c r="N20" s="1911"/>
      <c r="O20" s="1911"/>
      <c r="P20" s="1911"/>
      <c r="Q20" s="1912"/>
      <c r="R20" s="220"/>
      <c r="S20" s="217"/>
      <c r="T20" s="217"/>
      <c r="U20" s="217"/>
      <c r="V20" s="217"/>
      <c r="W20" s="221"/>
      <c r="X20" s="222"/>
      <c r="Y20" s="220"/>
      <c r="Z20" s="221"/>
      <c r="AA20" s="221"/>
      <c r="AB20" s="221"/>
      <c r="AC20" s="221"/>
      <c r="AD20" s="221"/>
      <c r="AE20" s="222"/>
      <c r="AF20" s="220"/>
      <c r="AG20" s="221"/>
      <c r="AH20" s="221"/>
      <c r="AI20" s="221"/>
      <c r="AJ20" s="221"/>
      <c r="AK20" s="221"/>
      <c r="AL20" s="222"/>
      <c r="AM20" s="220"/>
      <c r="AN20" s="221"/>
      <c r="AO20" s="221"/>
      <c r="AP20" s="221"/>
      <c r="AQ20" s="221"/>
      <c r="AR20" s="221"/>
      <c r="AS20" s="222"/>
      <c r="AT20" s="2022">
        <f t="shared" si="0"/>
        <v>0</v>
      </c>
      <c r="AU20" s="2022"/>
      <c r="AV20" s="2023"/>
      <c r="AW20" s="2059">
        <f t="shared" si="1"/>
        <v>0</v>
      </c>
      <c r="AX20" s="2060"/>
      <c r="AY20" s="2061"/>
      <c r="AZ20" s="584" t="e">
        <f>ROUNDDOWN(AW20/AT36,1)</f>
        <v>#DIV/0!</v>
      </c>
      <c r="BA20" s="234"/>
      <c r="BP20" s="1"/>
    </row>
    <row r="21" spans="2:68" ht="21" customHeight="1" thickBot="1">
      <c r="B21" s="1922"/>
      <c r="C21" s="1909"/>
      <c r="D21" s="1909"/>
      <c r="E21" s="1909"/>
      <c r="F21" s="1909"/>
      <c r="G21" s="1909"/>
      <c r="H21" s="1909"/>
      <c r="I21" s="1909"/>
      <c r="J21" s="1909"/>
      <c r="K21" s="1910"/>
      <c r="L21" s="1911"/>
      <c r="M21" s="1911"/>
      <c r="N21" s="1911"/>
      <c r="O21" s="1911"/>
      <c r="P21" s="1911"/>
      <c r="Q21" s="1912"/>
      <c r="R21" s="220"/>
      <c r="S21" s="217"/>
      <c r="T21" s="217"/>
      <c r="U21" s="217"/>
      <c r="V21" s="217"/>
      <c r="W21" s="221"/>
      <c r="X21" s="222"/>
      <c r="Y21" s="220"/>
      <c r="Z21" s="221"/>
      <c r="AA21" s="221"/>
      <c r="AB21" s="221"/>
      <c r="AC21" s="221"/>
      <c r="AD21" s="221"/>
      <c r="AE21" s="222"/>
      <c r="AF21" s="220"/>
      <c r="AG21" s="221"/>
      <c r="AH21" s="221"/>
      <c r="AI21" s="221"/>
      <c r="AJ21" s="221"/>
      <c r="AK21" s="221"/>
      <c r="AL21" s="222"/>
      <c r="AM21" s="223"/>
      <c r="AN21" s="221"/>
      <c r="AO21" s="221"/>
      <c r="AP21" s="221"/>
      <c r="AQ21" s="221"/>
      <c r="AR21" s="221"/>
      <c r="AS21" s="222"/>
      <c r="AT21" s="2022">
        <f t="shared" si="0"/>
        <v>0</v>
      </c>
      <c r="AU21" s="2022"/>
      <c r="AV21" s="2023"/>
      <c r="AW21" s="2059">
        <f t="shared" si="1"/>
        <v>0</v>
      </c>
      <c r="AX21" s="2060"/>
      <c r="AY21" s="2061"/>
      <c r="AZ21" s="584" t="e">
        <f>ROUNDDOWN(AW21/AT36,1)</f>
        <v>#DIV/0!</v>
      </c>
      <c r="BA21" s="234"/>
      <c r="BP21" s="1"/>
    </row>
    <row r="22" spans="2:68" ht="21" customHeight="1" thickBot="1">
      <c r="B22" s="1930" t="s">
        <v>680</v>
      </c>
      <c r="C22" s="1931"/>
      <c r="D22" s="1931"/>
      <c r="E22" s="1931"/>
      <c r="F22" s="1931"/>
      <c r="G22" s="1931"/>
      <c r="H22" s="1931"/>
      <c r="I22" s="1931"/>
      <c r="J22" s="1931"/>
      <c r="K22" s="1931"/>
      <c r="L22" s="1931"/>
      <c r="M22" s="1931"/>
      <c r="N22" s="1931"/>
      <c r="O22" s="1931"/>
      <c r="P22" s="1931"/>
      <c r="Q22" s="1932"/>
      <c r="R22" s="224"/>
      <c r="S22" s="209"/>
      <c r="T22" s="209"/>
      <c r="U22" s="209"/>
      <c r="V22" s="209"/>
      <c r="W22" s="209"/>
      <c r="X22" s="210"/>
      <c r="Y22" s="211"/>
      <c r="Z22" s="209"/>
      <c r="AA22" s="209"/>
      <c r="AB22" s="209"/>
      <c r="AC22" s="209"/>
      <c r="AD22" s="209"/>
      <c r="AE22" s="210"/>
      <c r="AF22" s="211"/>
      <c r="AG22" s="209"/>
      <c r="AH22" s="209"/>
      <c r="AI22" s="209"/>
      <c r="AJ22" s="209"/>
      <c r="AK22" s="209"/>
      <c r="AL22" s="210"/>
      <c r="AM22" s="208"/>
      <c r="AN22" s="209"/>
      <c r="AO22" s="209"/>
      <c r="AP22" s="209"/>
      <c r="AQ22" s="209"/>
      <c r="AR22" s="209"/>
      <c r="AS22" s="210"/>
      <c r="AT22" s="1931">
        <f>SUM(AT15:AV21)</f>
        <v>0</v>
      </c>
      <c r="AU22" s="1931"/>
      <c r="AV22" s="2074"/>
      <c r="AW22" s="2084">
        <f>AT22/4</f>
        <v>0</v>
      </c>
      <c r="AX22" s="2085"/>
      <c r="AY22" s="2086"/>
      <c r="AZ22" s="585">
        <f>IF(AND(AW22=0,AT36=0),0,ROUNDDOWN(AW22/AT36,1))</f>
        <v>0</v>
      </c>
      <c r="BA22" s="552"/>
      <c r="BP22" s="12"/>
    </row>
    <row r="23" spans="2:68" ht="21" customHeight="1">
      <c r="B23" s="1922" t="s">
        <v>686</v>
      </c>
      <c r="C23" s="1909"/>
      <c r="D23" s="1909"/>
      <c r="E23" s="1909"/>
      <c r="F23" s="1909"/>
      <c r="G23" s="1909"/>
      <c r="H23" s="1909"/>
      <c r="I23" s="1909"/>
      <c r="J23" s="1909"/>
      <c r="K23" s="1910"/>
      <c r="L23" s="1911"/>
      <c r="M23" s="1911"/>
      <c r="N23" s="1911"/>
      <c r="O23" s="1911"/>
      <c r="P23" s="1911"/>
      <c r="Q23" s="1912"/>
      <c r="R23" s="220"/>
      <c r="S23" s="217"/>
      <c r="T23" s="217"/>
      <c r="U23" s="217"/>
      <c r="V23" s="217"/>
      <c r="W23" s="221"/>
      <c r="X23" s="222"/>
      <c r="Y23" s="216"/>
      <c r="Z23" s="217"/>
      <c r="AA23" s="217"/>
      <c r="AB23" s="217"/>
      <c r="AC23" s="217"/>
      <c r="AD23" s="217"/>
      <c r="AE23" s="218"/>
      <c r="AF23" s="216"/>
      <c r="AG23" s="217"/>
      <c r="AH23" s="217"/>
      <c r="AI23" s="217"/>
      <c r="AJ23" s="217"/>
      <c r="AK23" s="217"/>
      <c r="AL23" s="218"/>
      <c r="AM23" s="216"/>
      <c r="AN23" s="217"/>
      <c r="AO23" s="217"/>
      <c r="AP23" s="217"/>
      <c r="AQ23" s="217"/>
      <c r="AR23" s="217"/>
      <c r="AS23" s="218"/>
      <c r="AT23" s="2022">
        <f t="shared" si="0"/>
        <v>0</v>
      </c>
      <c r="AU23" s="2022"/>
      <c r="AV23" s="2023"/>
      <c r="AW23" s="2062">
        <f t="shared" si="1"/>
        <v>0</v>
      </c>
      <c r="AX23" s="2063"/>
      <c r="AY23" s="2064"/>
      <c r="AZ23" s="584" t="e">
        <f>ROUNDDOWN(AW23/AT36,1)</f>
        <v>#DIV/0!</v>
      </c>
      <c r="BA23" s="234"/>
      <c r="BP23" s="1"/>
    </row>
    <row r="24" spans="2:68" ht="21" customHeight="1">
      <c r="B24" s="1922" t="s">
        <v>686</v>
      </c>
      <c r="C24" s="1909"/>
      <c r="D24" s="1909"/>
      <c r="E24" s="1909"/>
      <c r="F24" s="1909"/>
      <c r="G24" s="1909"/>
      <c r="H24" s="1909"/>
      <c r="I24" s="1909"/>
      <c r="J24" s="1909"/>
      <c r="K24" s="1910"/>
      <c r="L24" s="1911"/>
      <c r="M24" s="1911"/>
      <c r="N24" s="1911"/>
      <c r="O24" s="1911"/>
      <c r="P24" s="1911"/>
      <c r="Q24" s="1912"/>
      <c r="R24" s="220"/>
      <c r="S24" s="221"/>
      <c r="T24" s="221"/>
      <c r="U24" s="221"/>
      <c r="V24" s="221"/>
      <c r="W24" s="221"/>
      <c r="X24" s="222"/>
      <c r="Y24" s="220"/>
      <c r="Z24" s="221"/>
      <c r="AA24" s="221"/>
      <c r="AB24" s="221"/>
      <c r="AC24" s="221"/>
      <c r="AD24" s="221"/>
      <c r="AE24" s="222"/>
      <c r="AF24" s="220"/>
      <c r="AG24" s="221"/>
      <c r="AH24" s="221"/>
      <c r="AI24" s="221"/>
      <c r="AJ24" s="221"/>
      <c r="AK24" s="221"/>
      <c r="AL24" s="222"/>
      <c r="AM24" s="223"/>
      <c r="AN24" s="221"/>
      <c r="AO24" s="221"/>
      <c r="AP24" s="221"/>
      <c r="AQ24" s="221"/>
      <c r="AR24" s="221"/>
      <c r="AS24" s="222"/>
      <c r="AT24" s="2022">
        <f t="shared" si="0"/>
        <v>0</v>
      </c>
      <c r="AU24" s="2022"/>
      <c r="AV24" s="2023"/>
      <c r="AW24" s="2065">
        <f t="shared" si="1"/>
        <v>0</v>
      </c>
      <c r="AX24" s="2066"/>
      <c r="AY24" s="2067"/>
      <c r="AZ24" s="584" t="e">
        <f>ROUNDDOWN(AW24/AT36,1)</f>
        <v>#DIV/0!</v>
      </c>
      <c r="BA24" s="234"/>
      <c r="BP24" s="1"/>
    </row>
    <row r="25" spans="2:68" ht="21" customHeight="1">
      <c r="B25" s="1922"/>
      <c r="C25" s="1909"/>
      <c r="D25" s="1909"/>
      <c r="E25" s="1909"/>
      <c r="F25" s="1909"/>
      <c r="G25" s="1909"/>
      <c r="H25" s="1909"/>
      <c r="I25" s="1909"/>
      <c r="J25" s="1909"/>
      <c r="K25" s="1909"/>
      <c r="L25" s="1909"/>
      <c r="M25" s="1909"/>
      <c r="N25" s="1909"/>
      <c r="O25" s="1909"/>
      <c r="P25" s="1909"/>
      <c r="Q25" s="1910"/>
      <c r="R25" s="220"/>
      <c r="S25" s="221"/>
      <c r="T25" s="221"/>
      <c r="U25" s="221"/>
      <c r="V25" s="221"/>
      <c r="W25" s="221"/>
      <c r="X25" s="222"/>
      <c r="Y25" s="220"/>
      <c r="Z25" s="221"/>
      <c r="AA25" s="221"/>
      <c r="AB25" s="221"/>
      <c r="AC25" s="221"/>
      <c r="AD25" s="221"/>
      <c r="AE25" s="222"/>
      <c r="AF25" s="220"/>
      <c r="AG25" s="221"/>
      <c r="AH25" s="221"/>
      <c r="AI25" s="221"/>
      <c r="AJ25" s="221"/>
      <c r="AK25" s="221"/>
      <c r="AL25" s="222"/>
      <c r="AM25" s="223"/>
      <c r="AN25" s="221"/>
      <c r="AO25" s="221"/>
      <c r="AP25" s="221"/>
      <c r="AQ25" s="221"/>
      <c r="AR25" s="221"/>
      <c r="AS25" s="222"/>
      <c r="AT25" s="2022">
        <f t="shared" si="0"/>
        <v>0</v>
      </c>
      <c r="AU25" s="2022"/>
      <c r="AV25" s="2023"/>
      <c r="AW25" s="2059">
        <f t="shared" si="1"/>
        <v>0</v>
      </c>
      <c r="AX25" s="2060"/>
      <c r="AY25" s="2061"/>
      <c r="AZ25" s="584" t="e">
        <f>ROUNDDOWN(AW25/AT36,1)</f>
        <v>#DIV/0!</v>
      </c>
      <c r="BA25" s="234"/>
      <c r="BP25" s="1"/>
    </row>
    <row r="26" spans="2:68" ht="21" customHeight="1">
      <c r="B26" s="1994"/>
      <c r="C26" s="1911"/>
      <c r="D26" s="1911"/>
      <c r="E26" s="1911"/>
      <c r="F26" s="1911"/>
      <c r="G26" s="1995"/>
      <c r="H26" s="1910"/>
      <c r="I26" s="1911"/>
      <c r="J26" s="1995"/>
      <c r="K26" s="1910"/>
      <c r="L26" s="1911"/>
      <c r="M26" s="1911"/>
      <c r="N26" s="1911"/>
      <c r="O26" s="1911"/>
      <c r="P26" s="1911"/>
      <c r="Q26" s="1912"/>
      <c r="R26" s="220"/>
      <c r="S26" s="221"/>
      <c r="T26" s="221"/>
      <c r="U26" s="221"/>
      <c r="V26" s="221"/>
      <c r="W26" s="221"/>
      <c r="X26" s="222"/>
      <c r="Y26" s="220"/>
      <c r="Z26" s="221"/>
      <c r="AA26" s="221"/>
      <c r="AB26" s="221"/>
      <c r="AC26" s="221"/>
      <c r="AD26" s="221"/>
      <c r="AE26" s="222"/>
      <c r="AF26" s="220"/>
      <c r="AG26" s="221"/>
      <c r="AH26" s="221"/>
      <c r="AI26" s="221"/>
      <c r="AJ26" s="221"/>
      <c r="AK26" s="221"/>
      <c r="AL26" s="222"/>
      <c r="AM26" s="223"/>
      <c r="AN26" s="221"/>
      <c r="AO26" s="221"/>
      <c r="AP26" s="221"/>
      <c r="AQ26" s="221"/>
      <c r="AR26" s="221"/>
      <c r="AS26" s="222"/>
      <c r="AT26" s="2021">
        <f t="shared" si="0"/>
        <v>0</v>
      </c>
      <c r="AU26" s="2022"/>
      <c r="AV26" s="2023"/>
      <c r="AW26" s="2059">
        <f t="shared" si="1"/>
        <v>0</v>
      </c>
      <c r="AX26" s="2060"/>
      <c r="AY26" s="2061"/>
      <c r="AZ26" s="584" t="e">
        <f>ROUNDDOWN(AW26/AT36,1)</f>
        <v>#DIV/0!</v>
      </c>
      <c r="BA26" s="234"/>
      <c r="BP26" s="1"/>
    </row>
    <row r="27" spans="2:68" ht="21" customHeight="1">
      <c r="B27" s="1994"/>
      <c r="C27" s="1911"/>
      <c r="D27" s="1911"/>
      <c r="E27" s="1911"/>
      <c r="F27" s="1911"/>
      <c r="G27" s="1995"/>
      <c r="H27" s="1910"/>
      <c r="I27" s="1911"/>
      <c r="J27" s="1995"/>
      <c r="K27" s="1910"/>
      <c r="L27" s="1911"/>
      <c r="M27" s="1911"/>
      <c r="N27" s="1911"/>
      <c r="O27" s="1911"/>
      <c r="P27" s="1911"/>
      <c r="Q27" s="1912"/>
      <c r="R27" s="220"/>
      <c r="S27" s="221"/>
      <c r="T27" s="221"/>
      <c r="U27" s="221"/>
      <c r="V27" s="221"/>
      <c r="W27" s="221"/>
      <c r="X27" s="222"/>
      <c r="Y27" s="220"/>
      <c r="Z27" s="221"/>
      <c r="AA27" s="221"/>
      <c r="AB27" s="221"/>
      <c r="AC27" s="221"/>
      <c r="AD27" s="221"/>
      <c r="AE27" s="222"/>
      <c r="AF27" s="220"/>
      <c r="AG27" s="221"/>
      <c r="AH27" s="221"/>
      <c r="AI27" s="221"/>
      <c r="AJ27" s="221"/>
      <c r="AK27" s="221"/>
      <c r="AL27" s="222"/>
      <c r="AM27" s="223"/>
      <c r="AN27" s="221"/>
      <c r="AO27" s="221"/>
      <c r="AP27" s="221"/>
      <c r="AQ27" s="221"/>
      <c r="AR27" s="221"/>
      <c r="AS27" s="222"/>
      <c r="AT27" s="2021">
        <f t="shared" si="0"/>
        <v>0</v>
      </c>
      <c r="AU27" s="2022"/>
      <c r="AV27" s="2023"/>
      <c r="AW27" s="2059">
        <f t="shared" si="1"/>
        <v>0</v>
      </c>
      <c r="AX27" s="2060"/>
      <c r="AY27" s="2061"/>
      <c r="AZ27" s="584" t="e">
        <f>ROUNDDOWN(AW27/AT36,1)</f>
        <v>#DIV/0!</v>
      </c>
      <c r="BA27" s="234"/>
      <c r="BP27" s="1"/>
    </row>
    <row r="28" spans="2:68" ht="21" customHeight="1">
      <c r="B28" s="1994"/>
      <c r="C28" s="1911"/>
      <c r="D28" s="1911"/>
      <c r="E28" s="1911"/>
      <c r="F28" s="1911"/>
      <c r="G28" s="1995"/>
      <c r="H28" s="1910"/>
      <c r="I28" s="1911"/>
      <c r="J28" s="1995"/>
      <c r="K28" s="1910"/>
      <c r="L28" s="1911"/>
      <c r="M28" s="1911"/>
      <c r="N28" s="1911"/>
      <c r="O28" s="1911"/>
      <c r="P28" s="1911"/>
      <c r="Q28" s="1912"/>
      <c r="R28" s="220"/>
      <c r="S28" s="217"/>
      <c r="T28" s="217"/>
      <c r="U28" s="217"/>
      <c r="V28" s="217"/>
      <c r="W28" s="221"/>
      <c r="X28" s="222"/>
      <c r="Y28" s="220"/>
      <c r="Z28" s="221"/>
      <c r="AA28" s="221"/>
      <c r="AB28" s="221"/>
      <c r="AC28" s="221"/>
      <c r="AD28" s="221"/>
      <c r="AE28" s="222"/>
      <c r="AF28" s="220"/>
      <c r="AG28" s="221"/>
      <c r="AH28" s="221"/>
      <c r="AI28" s="221"/>
      <c r="AJ28" s="221"/>
      <c r="AK28" s="221"/>
      <c r="AL28" s="222"/>
      <c r="AM28" s="223"/>
      <c r="AN28" s="221"/>
      <c r="AO28" s="221"/>
      <c r="AP28" s="221"/>
      <c r="AQ28" s="221"/>
      <c r="AR28" s="221"/>
      <c r="AS28" s="222"/>
      <c r="AT28" s="2021">
        <f t="shared" si="0"/>
        <v>0</v>
      </c>
      <c r="AU28" s="2022"/>
      <c r="AV28" s="2023"/>
      <c r="AW28" s="2068">
        <f t="shared" si="1"/>
        <v>0</v>
      </c>
      <c r="AX28" s="2069"/>
      <c r="AY28" s="2070"/>
      <c r="AZ28" s="584" t="e">
        <f>ROUNDDOWN(AW28/AT36,1)</f>
        <v>#DIV/0!</v>
      </c>
      <c r="BA28" s="234"/>
      <c r="BP28" s="1"/>
    </row>
    <row r="29" spans="2:68" ht="21" customHeight="1" thickBot="1">
      <c r="B29" s="2042"/>
      <c r="C29" s="1984"/>
      <c r="D29" s="1984"/>
      <c r="E29" s="1984"/>
      <c r="F29" s="1984"/>
      <c r="G29" s="2041"/>
      <c r="H29" s="1983"/>
      <c r="I29" s="1984"/>
      <c r="J29" s="2041"/>
      <c r="K29" s="1983"/>
      <c r="L29" s="1984"/>
      <c r="M29" s="1984"/>
      <c r="N29" s="1984"/>
      <c r="O29" s="1984"/>
      <c r="P29" s="1984"/>
      <c r="Q29" s="1985"/>
      <c r="R29" s="220"/>
      <c r="S29" s="221"/>
      <c r="T29" s="221"/>
      <c r="U29" s="221"/>
      <c r="V29" s="221"/>
      <c r="W29" s="221"/>
      <c r="X29" s="222"/>
      <c r="Y29" s="220"/>
      <c r="Z29" s="221"/>
      <c r="AA29" s="221"/>
      <c r="AB29" s="221"/>
      <c r="AC29" s="221"/>
      <c r="AD29" s="221"/>
      <c r="AE29" s="222"/>
      <c r="AF29" s="220"/>
      <c r="AG29" s="221"/>
      <c r="AH29" s="221"/>
      <c r="AI29" s="221"/>
      <c r="AJ29" s="221"/>
      <c r="AK29" s="221"/>
      <c r="AL29" s="222"/>
      <c r="AM29" s="223"/>
      <c r="AN29" s="221"/>
      <c r="AO29" s="221"/>
      <c r="AP29" s="221"/>
      <c r="AQ29" s="221"/>
      <c r="AR29" s="221"/>
      <c r="AS29" s="222"/>
      <c r="AT29" s="2026">
        <f t="shared" si="0"/>
        <v>0</v>
      </c>
      <c r="AU29" s="2027"/>
      <c r="AV29" s="2028"/>
      <c r="AW29" s="2062">
        <f t="shared" si="1"/>
        <v>0</v>
      </c>
      <c r="AX29" s="2063"/>
      <c r="AY29" s="2064"/>
      <c r="AZ29" s="584" t="e">
        <f>ROUNDDOWN(AW29/AT36,1)</f>
        <v>#DIV/0!</v>
      </c>
      <c r="BA29" s="548"/>
      <c r="BP29" s="12"/>
    </row>
    <row r="30" spans="2:68" ht="21" customHeight="1" thickBot="1">
      <c r="B30" s="1930" t="s">
        <v>681</v>
      </c>
      <c r="C30" s="1931"/>
      <c r="D30" s="1931"/>
      <c r="E30" s="1931"/>
      <c r="F30" s="1931"/>
      <c r="G30" s="1931"/>
      <c r="H30" s="1931"/>
      <c r="I30" s="1931"/>
      <c r="J30" s="1931"/>
      <c r="K30" s="1931"/>
      <c r="L30" s="1931"/>
      <c r="M30" s="1931"/>
      <c r="N30" s="1931"/>
      <c r="O30" s="1931"/>
      <c r="P30" s="1931"/>
      <c r="Q30" s="1932"/>
      <c r="R30" s="224"/>
      <c r="S30" s="209"/>
      <c r="T30" s="209"/>
      <c r="U30" s="209"/>
      <c r="V30" s="209"/>
      <c r="W30" s="209"/>
      <c r="X30" s="210"/>
      <c r="Y30" s="211"/>
      <c r="Z30" s="209"/>
      <c r="AA30" s="209"/>
      <c r="AB30" s="209"/>
      <c r="AC30" s="209"/>
      <c r="AD30" s="209"/>
      <c r="AE30" s="210"/>
      <c r="AF30" s="211"/>
      <c r="AG30" s="209"/>
      <c r="AH30" s="209"/>
      <c r="AI30" s="209"/>
      <c r="AJ30" s="209"/>
      <c r="AK30" s="209"/>
      <c r="AL30" s="210"/>
      <c r="AM30" s="208"/>
      <c r="AN30" s="209"/>
      <c r="AO30" s="209"/>
      <c r="AP30" s="209"/>
      <c r="AQ30" s="209"/>
      <c r="AR30" s="209"/>
      <c r="AS30" s="210"/>
      <c r="AT30" s="1931">
        <f>SUM(AT23:AV29)</f>
        <v>0</v>
      </c>
      <c r="AU30" s="1931"/>
      <c r="AV30" s="2074"/>
      <c r="AW30" s="2075">
        <f t="shared" si="1"/>
        <v>0</v>
      </c>
      <c r="AX30" s="2076"/>
      <c r="AY30" s="2077"/>
      <c r="AZ30" s="585">
        <f>IF(AND(AW30=0,AT36=0),0,ROUNDDOWN(AW30/AT36,1))</f>
        <v>0</v>
      </c>
      <c r="BA30" s="552"/>
      <c r="BP30" s="12"/>
    </row>
    <row r="31" spans="2:68" ht="21" customHeight="1">
      <c r="B31" s="2078" t="s">
        <v>687</v>
      </c>
      <c r="C31" s="2079"/>
      <c r="D31" s="2079"/>
      <c r="E31" s="2079"/>
      <c r="F31" s="2079"/>
      <c r="G31" s="2080"/>
      <c r="H31" s="2031"/>
      <c r="I31" s="2032"/>
      <c r="J31" s="2033"/>
      <c r="K31" s="2031"/>
      <c r="L31" s="2032"/>
      <c r="M31" s="2032"/>
      <c r="N31" s="2032"/>
      <c r="O31" s="2032"/>
      <c r="P31" s="2032"/>
      <c r="Q31" s="2034"/>
      <c r="R31" s="219"/>
      <c r="S31" s="217"/>
      <c r="T31" s="219"/>
      <c r="U31" s="217"/>
      <c r="V31" s="219"/>
      <c r="W31" s="217"/>
      <c r="X31" s="544"/>
      <c r="Y31" s="212"/>
      <c r="Z31" s="219"/>
      <c r="AA31" s="217"/>
      <c r="AB31" s="219"/>
      <c r="AC31" s="217"/>
      <c r="AD31" s="219"/>
      <c r="AE31" s="545"/>
      <c r="AF31" s="212"/>
      <c r="AG31" s="217"/>
      <c r="AH31" s="219"/>
      <c r="AI31" s="217"/>
      <c r="AJ31" s="219"/>
      <c r="AK31" s="217"/>
      <c r="AL31" s="544"/>
      <c r="AM31" s="212"/>
      <c r="AN31" s="219"/>
      <c r="AO31" s="217"/>
      <c r="AP31" s="219"/>
      <c r="AQ31" s="217"/>
      <c r="AR31" s="219"/>
      <c r="AS31" s="217"/>
      <c r="AT31" s="2081">
        <f>SUM(R31:AS31)</f>
        <v>0</v>
      </c>
      <c r="AU31" s="2082"/>
      <c r="AV31" s="2083"/>
      <c r="AW31" s="2051">
        <f t="shared" si="1"/>
        <v>0</v>
      </c>
      <c r="AX31" s="2052"/>
      <c r="AY31" s="2053"/>
      <c r="AZ31" s="586" t="e">
        <f>ROUNDDOWN(AW31/AT36,1)</f>
        <v>#DIV/0!</v>
      </c>
      <c r="BA31" s="551"/>
      <c r="BP31" s="12"/>
    </row>
    <row r="32" spans="2:68" ht="21" customHeight="1">
      <c r="B32" s="2088" t="s">
        <v>687</v>
      </c>
      <c r="C32" s="2089"/>
      <c r="D32" s="2089"/>
      <c r="E32" s="2089"/>
      <c r="F32" s="2089"/>
      <c r="G32" s="2090"/>
      <c r="H32" s="2024"/>
      <c r="I32" s="2022"/>
      <c r="J32" s="2023"/>
      <c r="K32" s="2024"/>
      <c r="L32" s="2022"/>
      <c r="M32" s="2022"/>
      <c r="N32" s="2022"/>
      <c r="O32" s="2022"/>
      <c r="P32" s="2022"/>
      <c r="Q32" s="2025"/>
      <c r="R32" s="223"/>
      <c r="S32" s="221"/>
      <c r="T32" s="221"/>
      <c r="U32" s="221"/>
      <c r="V32" s="221"/>
      <c r="W32" s="221"/>
      <c r="X32" s="222"/>
      <c r="Y32" s="223"/>
      <c r="Z32" s="221"/>
      <c r="AA32" s="221"/>
      <c r="AB32" s="221"/>
      <c r="AC32" s="221"/>
      <c r="AD32" s="221"/>
      <c r="AE32" s="222"/>
      <c r="AF32" s="223"/>
      <c r="AG32" s="221"/>
      <c r="AH32" s="221"/>
      <c r="AI32" s="221"/>
      <c r="AJ32" s="221"/>
      <c r="AK32" s="221"/>
      <c r="AL32" s="222"/>
      <c r="AM32" s="223"/>
      <c r="AN32" s="221"/>
      <c r="AO32" s="221"/>
      <c r="AP32" s="221"/>
      <c r="AQ32" s="221"/>
      <c r="AR32" s="221"/>
      <c r="AS32" s="218"/>
      <c r="AT32" s="2021">
        <f>SUM(R32:AS32)</f>
        <v>0</v>
      </c>
      <c r="AU32" s="2022"/>
      <c r="AV32" s="2023"/>
      <c r="AW32" s="2068">
        <f t="shared" si="1"/>
        <v>0</v>
      </c>
      <c r="AX32" s="2069"/>
      <c r="AY32" s="2070"/>
      <c r="AZ32" s="587" t="e">
        <f>ROUNDDOWN(AW32/AT36,1)</f>
        <v>#DIV/0!</v>
      </c>
      <c r="BA32" s="562"/>
      <c r="BP32" s="12"/>
    </row>
    <row r="33" spans="2:68" ht="21" customHeight="1">
      <c r="B33" s="2021"/>
      <c r="C33" s="2022"/>
      <c r="D33" s="2022"/>
      <c r="E33" s="2022"/>
      <c r="F33" s="2022"/>
      <c r="G33" s="2023"/>
      <c r="H33" s="559"/>
      <c r="I33" s="557"/>
      <c r="J33" s="558"/>
      <c r="K33" s="559"/>
      <c r="L33" s="557"/>
      <c r="M33" s="557"/>
      <c r="N33" s="557"/>
      <c r="O33" s="557"/>
      <c r="P33" s="557"/>
      <c r="Q33" s="560"/>
      <c r="R33" s="201"/>
      <c r="S33" s="202"/>
      <c r="T33" s="202"/>
      <c r="U33" s="202"/>
      <c r="V33" s="202"/>
      <c r="W33" s="202"/>
      <c r="X33" s="203"/>
      <c r="Y33" s="201"/>
      <c r="Z33" s="202"/>
      <c r="AA33" s="202"/>
      <c r="AB33" s="202"/>
      <c r="AC33" s="202"/>
      <c r="AD33" s="202"/>
      <c r="AE33" s="203"/>
      <c r="AF33" s="201"/>
      <c r="AG33" s="202"/>
      <c r="AH33" s="202"/>
      <c r="AI33" s="202"/>
      <c r="AJ33" s="202"/>
      <c r="AK33" s="202"/>
      <c r="AL33" s="203"/>
      <c r="AM33" s="201"/>
      <c r="AN33" s="202"/>
      <c r="AO33" s="202"/>
      <c r="AP33" s="202"/>
      <c r="AQ33" s="202"/>
      <c r="AR33" s="202"/>
      <c r="AS33" s="561"/>
      <c r="AT33" s="2071">
        <f>SUM(R33:AS33)</f>
        <v>0</v>
      </c>
      <c r="AU33" s="2072"/>
      <c r="AV33" s="2073"/>
      <c r="AW33" s="2065">
        <f t="shared" si="1"/>
        <v>0</v>
      </c>
      <c r="AX33" s="2066"/>
      <c r="AY33" s="2067"/>
      <c r="AZ33" s="588" t="e">
        <f>ROUNDDOWN(AW33/AT36,1)</f>
        <v>#DIV/0!</v>
      </c>
      <c r="BA33" s="562"/>
      <c r="BP33" s="12"/>
    </row>
    <row r="34" spans="2:68" ht="21" customHeight="1">
      <c r="B34" s="2021"/>
      <c r="C34" s="2022"/>
      <c r="D34" s="2022"/>
      <c r="E34" s="2022"/>
      <c r="F34" s="2022"/>
      <c r="G34" s="2023"/>
      <c r="H34" s="559"/>
      <c r="I34" s="557"/>
      <c r="J34" s="558"/>
      <c r="K34" s="559"/>
      <c r="L34" s="557"/>
      <c r="M34" s="557"/>
      <c r="N34" s="557"/>
      <c r="O34" s="557"/>
      <c r="P34" s="557"/>
      <c r="Q34" s="560"/>
      <c r="R34" s="201"/>
      <c r="S34" s="202"/>
      <c r="T34" s="202"/>
      <c r="U34" s="202"/>
      <c r="V34" s="202"/>
      <c r="W34" s="202"/>
      <c r="X34" s="203"/>
      <c r="Y34" s="201"/>
      <c r="Z34" s="202"/>
      <c r="AA34" s="202"/>
      <c r="AB34" s="202"/>
      <c r="AC34" s="202"/>
      <c r="AD34" s="202"/>
      <c r="AE34" s="203"/>
      <c r="AF34" s="201"/>
      <c r="AG34" s="202"/>
      <c r="AH34" s="202"/>
      <c r="AI34" s="202"/>
      <c r="AJ34" s="202"/>
      <c r="AK34" s="202"/>
      <c r="AL34" s="203"/>
      <c r="AM34" s="201"/>
      <c r="AN34" s="202"/>
      <c r="AO34" s="202"/>
      <c r="AP34" s="202"/>
      <c r="AQ34" s="202"/>
      <c r="AR34" s="202"/>
      <c r="AS34" s="222"/>
      <c r="AT34" s="2021">
        <f>SUM(R34:AS34)</f>
        <v>0</v>
      </c>
      <c r="AU34" s="2022"/>
      <c r="AV34" s="2023"/>
      <c r="AW34" s="2068">
        <f t="shared" si="1"/>
        <v>0</v>
      </c>
      <c r="AX34" s="2069"/>
      <c r="AY34" s="2070"/>
      <c r="AZ34" s="589" t="e">
        <f>ROUNDDOWN(AW34/AT36,1)</f>
        <v>#DIV/0!</v>
      </c>
      <c r="BA34" s="549"/>
      <c r="BP34" s="12"/>
    </row>
    <row r="35" spans="2:68" ht="21" customHeight="1" thickBot="1">
      <c r="B35" s="2026"/>
      <c r="C35" s="2027"/>
      <c r="D35" s="2027"/>
      <c r="E35" s="2027"/>
      <c r="F35" s="2027"/>
      <c r="G35" s="2028"/>
      <c r="H35" s="2029"/>
      <c r="I35" s="2027"/>
      <c r="J35" s="2028"/>
      <c r="K35" s="2029"/>
      <c r="L35" s="2027"/>
      <c r="M35" s="2027"/>
      <c r="N35" s="2027"/>
      <c r="O35" s="2027"/>
      <c r="P35" s="2027"/>
      <c r="Q35" s="2039"/>
      <c r="R35" s="232"/>
      <c r="S35" s="231"/>
      <c r="T35" s="231"/>
      <c r="U35" s="231"/>
      <c r="V35" s="231"/>
      <c r="W35" s="231"/>
      <c r="X35" s="204"/>
      <c r="Y35" s="232"/>
      <c r="Z35" s="231"/>
      <c r="AA35" s="231"/>
      <c r="AB35" s="231"/>
      <c r="AC35" s="231"/>
      <c r="AD35" s="231"/>
      <c r="AE35" s="204"/>
      <c r="AF35" s="232"/>
      <c r="AG35" s="231"/>
      <c r="AH35" s="231"/>
      <c r="AI35" s="231"/>
      <c r="AJ35" s="231"/>
      <c r="AK35" s="231"/>
      <c r="AL35" s="204"/>
      <c r="AM35" s="232"/>
      <c r="AN35" s="231"/>
      <c r="AO35" s="231"/>
      <c r="AP35" s="231"/>
      <c r="AQ35" s="231"/>
      <c r="AR35" s="231"/>
      <c r="AS35" s="204"/>
      <c r="AT35" s="2087">
        <f>SUM(R35:AS35)</f>
        <v>0</v>
      </c>
      <c r="AU35" s="2057"/>
      <c r="AV35" s="2058"/>
      <c r="AW35" s="2062">
        <f t="shared" si="1"/>
        <v>0</v>
      </c>
      <c r="AX35" s="2063"/>
      <c r="AY35" s="2064"/>
      <c r="AZ35" s="590" t="e">
        <f>ROUNDDOWN(AW35/AT36,1)</f>
        <v>#DIV/0!</v>
      </c>
      <c r="BA35" s="550"/>
      <c r="BP35" s="12"/>
    </row>
    <row r="36" spans="2:68" ht="21" customHeight="1" thickBot="1">
      <c r="B36" s="2015" t="s">
        <v>683</v>
      </c>
      <c r="C36" s="2016"/>
      <c r="D36" s="2016"/>
      <c r="E36" s="2016"/>
      <c r="F36" s="2016"/>
      <c r="G36" s="2016"/>
      <c r="H36" s="2016"/>
      <c r="I36" s="2016"/>
      <c r="J36" s="2016"/>
      <c r="K36" s="2016"/>
      <c r="L36" s="2016"/>
      <c r="M36" s="2016"/>
      <c r="N36" s="2016"/>
      <c r="O36" s="2016"/>
      <c r="P36" s="2016"/>
      <c r="Q36" s="2016"/>
      <c r="R36" s="2017"/>
      <c r="S36" s="2017"/>
      <c r="T36" s="2017"/>
      <c r="U36" s="2017"/>
      <c r="V36" s="2017"/>
      <c r="W36" s="2017"/>
      <c r="X36" s="2017"/>
      <c r="Y36" s="2017"/>
      <c r="Z36" s="2017"/>
      <c r="AA36" s="2017"/>
      <c r="AB36" s="2017"/>
      <c r="AC36" s="2017"/>
      <c r="AD36" s="2017"/>
      <c r="AE36" s="2017"/>
      <c r="AF36" s="2017"/>
      <c r="AG36" s="2017"/>
      <c r="AH36" s="2017"/>
      <c r="AI36" s="2017"/>
      <c r="AJ36" s="2017"/>
      <c r="AK36" s="2017"/>
      <c r="AL36" s="2017"/>
      <c r="AM36" s="2017"/>
      <c r="AN36" s="2017"/>
      <c r="AO36" s="2017"/>
      <c r="AP36" s="2017"/>
      <c r="AQ36" s="2017"/>
      <c r="AR36" s="2017"/>
      <c r="AS36" s="2018"/>
      <c r="AT36" s="1926"/>
      <c r="AU36" s="1927"/>
      <c r="AV36" s="1927"/>
      <c r="AW36" s="1927"/>
      <c r="AX36" s="1927"/>
      <c r="AY36" s="1927"/>
      <c r="AZ36" s="1928"/>
      <c r="BA36" s="552"/>
      <c r="BP36" s="12"/>
    </row>
    <row r="37" spans="2:68" ht="21" customHeight="1">
      <c r="B37" s="553"/>
      <c r="C37" s="554" t="s">
        <v>643</v>
      </c>
      <c r="D37" s="554"/>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2082" t="s">
        <v>644</v>
      </c>
      <c r="AP37" s="2082"/>
      <c r="AQ37" s="2082"/>
      <c r="AR37" s="2082"/>
      <c r="AS37" s="2082"/>
      <c r="AT37" s="2082"/>
      <c r="AU37" s="2082"/>
      <c r="AV37" s="2082"/>
      <c r="AW37" s="2082"/>
      <c r="AX37" s="2082"/>
      <c r="AY37" s="2082"/>
      <c r="AZ37" s="2082"/>
      <c r="BA37" s="554"/>
      <c r="BP37" s="12"/>
    </row>
    <row r="38" spans="2:68" s="12" customFormat="1" ht="15" customHeight="1">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c r="BP41" s="1"/>
    </row>
    <row r="42" spans="2:68" ht="33.75" customHeight="1">
      <c r="BP42" s="1"/>
    </row>
    <row r="43" spans="2:68" ht="48" customHeight="1">
      <c r="BP43" s="1"/>
    </row>
    <row r="44" spans="2:68" ht="21" customHeight="1">
      <c r="BP44" s="1"/>
    </row>
    <row r="51" spans="58:58" ht="21" customHeight="1">
      <c r="BF51" s="1" t="s">
        <v>471</v>
      </c>
    </row>
    <row r="52" spans="58:58" ht="21" customHeight="1">
      <c r="BF52" s="1" t="s">
        <v>472</v>
      </c>
    </row>
    <row r="53" spans="58:58" ht="21" customHeight="1">
      <c r="BF53" s="1" t="s">
        <v>473</v>
      </c>
    </row>
    <row r="54" spans="58:58" ht="21" customHeight="1">
      <c r="BF54" s="1" t="s">
        <v>474</v>
      </c>
    </row>
  </sheetData>
  <mergeCells count="130">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 ref="AW29:AY29"/>
    <mergeCell ref="AT33:AV33"/>
    <mergeCell ref="AW33:AY33"/>
    <mergeCell ref="B30:Q30"/>
    <mergeCell ref="AT30:AV30"/>
    <mergeCell ref="AW30:AY30"/>
    <mergeCell ref="B31:G31"/>
    <mergeCell ref="H31:J31"/>
    <mergeCell ref="K31:Q31"/>
    <mergeCell ref="AT31:AV31"/>
    <mergeCell ref="AW31:AY31"/>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A9:BA12"/>
    <mergeCell ref="P10:Q10"/>
    <mergeCell ref="P11:Q11"/>
    <mergeCell ref="P12:Q12"/>
    <mergeCell ref="B13:G13"/>
    <mergeCell ref="H13:J13"/>
    <mergeCell ref="K13:Q13"/>
    <mergeCell ref="AT13:AV13"/>
    <mergeCell ref="AW13:AY13"/>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s>
  <phoneticPr fontId="4"/>
  <dataValidations disablePrompts="1" count="2">
    <dataValidation type="list" allowBlank="1" showInputMessage="1" showErrorMessage="1" sqref="H13:J21 H23:J29" xr:uid="{00000000-0002-0000-0A00-000000000000}">
      <formula1>$BF$50:$BF$54</formula1>
    </dataValidation>
    <dataValidation type="list" allowBlank="1" showInputMessage="1" showErrorMessage="1" sqref="K7:X7" xr:uid="{00000000-0002-0000-0A00-000001000000}">
      <formula1>$BP$3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2:BR52"/>
  <sheetViews>
    <sheetView showGridLines="0" view="pageBreakPreview" zoomScale="85" zoomScaleNormal="75" zoomScaleSheetLayoutView="85" workbookViewId="0">
      <selection activeCell="B4" sqref="B4:AZ4"/>
    </sheetView>
  </sheetViews>
  <sheetFormatPr defaultColWidth="9" defaultRowHeight="21" customHeight="1"/>
  <cols>
    <col min="1" max="1" width="1.08984375" style="1122" customWidth="1"/>
    <col min="2" max="5" width="2.6328125" style="1123" customWidth="1"/>
    <col min="6" max="6" width="2.6328125" style="1122" customWidth="1"/>
    <col min="7" max="7" width="6.90625" style="1122" customWidth="1"/>
    <col min="8" max="8" width="4.36328125" style="1122" customWidth="1"/>
    <col min="9" max="9" width="4.453125" style="1122" customWidth="1"/>
    <col min="10" max="10" width="3.6328125" style="1122" customWidth="1"/>
    <col min="11" max="15" width="2.08984375" style="1122" customWidth="1"/>
    <col min="16" max="17" width="2.6328125" style="1122" customWidth="1"/>
    <col min="18" max="45" width="2.90625" style="1122" customWidth="1"/>
    <col min="46" max="50" width="3.36328125" style="1122" customWidth="1"/>
    <col min="51" max="51" width="4.08984375" style="1122" customWidth="1"/>
    <col min="52" max="52" width="8.90625" style="1122" customWidth="1"/>
    <col min="53" max="53" width="21.90625" style="1122" customWidth="1"/>
    <col min="54" max="67" width="2.6328125" style="1122" customWidth="1"/>
    <col min="68" max="68" width="10.453125" style="1147" customWidth="1"/>
    <col min="69" max="16384" width="9" style="1122"/>
  </cols>
  <sheetData>
    <row r="2" spans="1:70" ht="17.25" customHeight="1">
      <c r="A2" s="1108"/>
      <c r="B2" s="1109"/>
      <c r="C2" s="1109"/>
      <c r="D2" s="1109"/>
      <c r="E2" s="1109"/>
      <c r="F2" s="1108"/>
      <c r="G2" s="1108"/>
      <c r="H2" s="1108"/>
      <c r="I2" s="1108"/>
      <c r="J2" s="1108"/>
      <c r="K2" s="1108"/>
      <c r="L2" s="1108"/>
      <c r="M2" s="1108"/>
      <c r="N2" s="1108"/>
      <c r="O2" s="1108"/>
      <c r="P2" s="1108"/>
      <c r="Q2" s="1108"/>
      <c r="R2" s="1108"/>
      <c r="S2" s="1108"/>
      <c r="T2" s="1108"/>
      <c r="U2" s="1108"/>
      <c r="V2" s="1108"/>
      <c r="W2" s="1108"/>
      <c r="X2" s="1108"/>
      <c r="Y2" s="1108"/>
      <c r="Z2" s="1108"/>
      <c r="AA2" s="1108"/>
      <c r="AB2" s="1108"/>
      <c r="AC2" s="1108"/>
      <c r="AD2" s="1108"/>
      <c r="AE2" s="1108"/>
      <c r="AF2" s="1108"/>
      <c r="AG2" s="1108"/>
      <c r="AH2" s="1108"/>
      <c r="AI2" s="1108"/>
      <c r="AJ2" s="1108"/>
      <c r="AK2" s="1108"/>
      <c r="AL2" s="1108"/>
      <c r="AM2" s="1108"/>
      <c r="AN2" s="1108"/>
      <c r="AO2" s="1108"/>
      <c r="AP2" s="1108"/>
      <c r="AQ2" s="1108"/>
      <c r="AR2" s="1108"/>
      <c r="AS2" s="1108"/>
      <c r="AT2" s="1108"/>
      <c r="AU2" s="1108"/>
      <c r="AV2" s="1108"/>
      <c r="AW2" s="1108"/>
      <c r="AX2" s="1108"/>
      <c r="AY2" s="1108"/>
      <c r="AZ2" s="1108"/>
      <c r="BA2" s="1108" t="s">
        <v>1144</v>
      </c>
      <c r="BB2" s="1108"/>
      <c r="BP2" s="1124" t="s">
        <v>366</v>
      </c>
      <c r="BQ2" s="1124"/>
      <c r="BR2" s="1124"/>
    </row>
    <row r="3" spans="1:70" ht="21" customHeight="1">
      <c r="A3" s="1108"/>
      <c r="B3" s="1945" t="s">
        <v>1150</v>
      </c>
      <c r="C3" s="1945"/>
      <c r="D3" s="1945"/>
      <c r="E3" s="1945"/>
      <c r="F3" s="1945"/>
      <c r="G3" s="1945"/>
      <c r="H3" s="1945"/>
      <c r="I3" s="1945"/>
      <c r="J3" s="1945"/>
      <c r="K3" s="1945"/>
      <c r="L3" s="1945"/>
      <c r="M3" s="1945"/>
      <c r="N3" s="1945"/>
      <c r="O3" s="1945"/>
      <c r="P3" s="1945"/>
      <c r="Q3" s="1945"/>
      <c r="R3" s="1945"/>
      <c r="S3" s="1945"/>
      <c r="T3" s="1945"/>
      <c r="U3" s="1945"/>
      <c r="V3" s="1945"/>
      <c r="W3" s="1945"/>
      <c r="X3" s="1945"/>
      <c r="Y3" s="1945"/>
      <c r="Z3" s="1945"/>
      <c r="AA3" s="1945"/>
      <c r="AB3" s="1945"/>
      <c r="AC3" s="1945"/>
      <c r="AD3" s="1945"/>
      <c r="AE3" s="1945"/>
      <c r="AF3" s="1945"/>
      <c r="AG3" s="1945"/>
      <c r="AH3" s="1945"/>
      <c r="AI3" s="1945"/>
      <c r="AJ3" s="1945"/>
      <c r="AK3" s="1945"/>
      <c r="AL3" s="1945"/>
      <c r="AM3" s="1945"/>
      <c r="AN3" s="1945"/>
      <c r="AO3" s="1945"/>
      <c r="AP3" s="1945"/>
      <c r="AQ3" s="1945"/>
      <c r="AR3" s="1945"/>
      <c r="AS3" s="1945"/>
      <c r="AT3" s="1945"/>
      <c r="AU3" s="1945"/>
      <c r="AV3" s="1945"/>
      <c r="AW3" s="1108"/>
      <c r="AX3" s="1108"/>
      <c r="AY3" s="1108"/>
      <c r="AZ3" s="1108"/>
      <c r="BA3" s="1108"/>
      <c r="BB3" s="1108"/>
      <c r="BP3" s="1122" t="s">
        <v>361</v>
      </c>
    </row>
    <row r="4" spans="1:70" ht="24.75" customHeight="1">
      <c r="A4" s="1108"/>
      <c r="B4" s="1951" t="s">
        <v>11</v>
      </c>
      <c r="C4" s="1951"/>
      <c r="D4" s="1951"/>
      <c r="E4" s="1951"/>
      <c r="F4" s="1951"/>
      <c r="G4" s="1951"/>
      <c r="H4" s="1951"/>
      <c r="I4" s="1951"/>
      <c r="J4" s="1951"/>
      <c r="K4" s="1951"/>
      <c r="L4" s="1951"/>
      <c r="M4" s="1951"/>
      <c r="N4" s="1951"/>
      <c r="O4" s="1951"/>
      <c r="P4" s="1951"/>
      <c r="Q4" s="1951"/>
      <c r="R4" s="1951"/>
      <c r="S4" s="1951"/>
      <c r="T4" s="1951"/>
      <c r="U4" s="1951"/>
      <c r="V4" s="1951"/>
      <c r="W4" s="1951"/>
      <c r="X4" s="1951"/>
      <c r="Y4" s="1951"/>
      <c r="Z4" s="1951"/>
      <c r="AA4" s="1951"/>
      <c r="AB4" s="1951"/>
      <c r="AC4" s="1951"/>
      <c r="AD4" s="1951"/>
      <c r="AE4" s="1951"/>
      <c r="AF4" s="1951"/>
      <c r="AG4" s="1951"/>
      <c r="AH4" s="1951"/>
      <c r="AI4" s="1951"/>
      <c r="AJ4" s="1951"/>
      <c r="AK4" s="1951"/>
      <c r="AL4" s="1951"/>
      <c r="AM4" s="1951"/>
      <c r="AN4" s="1951"/>
      <c r="AO4" s="1951"/>
      <c r="AP4" s="1951"/>
      <c r="AQ4" s="1951"/>
      <c r="AR4" s="1951"/>
      <c r="AS4" s="1951"/>
      <c r="AT4" s="1951"/>
      <c r="AU4" s="1951"/>
      <c r="AV4" s="1951"/>
      <c r="AW4" s="1951"/>
      <c r="AX4" s="1951"/>
      <c r="AY4" s="1951"/>
      <c r="AZ4" s="1951"/>
      <c r="BA4" s="1108"/>
      <c r="BB4" s="1108"/>
      <c r="BP4" s="1122" t="s">
        <v>369</v>
      </c>
    </row>
    <row r="5" spans="1:70" ht="13.5" customHeight="1" thickBot="1">
      <c r="A5" s="1108"/>
      <c r="B5" s="1110"/>
      <c r="C5" s="1110"/>
      <c r="D5" s="1110"/>
      <c r="E5" s="1110"/>
      <c r="F5" s="1110"/>
      <c r="G5" s="1110"/>
      <c r="H5" s="1110"/>
      <c r="I5" s="1110"/>
      <c r="J5" s="1110"/>
      <c r="K5" s="1110"/>
      <c r="L5" s="1110"/>
      <c r="M5" s="1110"/>
      <c r="N5" s="1110"/>
      <c r="O5" s="1110"/>
      <c r="P5" s="1110"/>
      <c r="Q5" s="1110"/>
      <c r="R5" s="1110"/>
      <c r="S5" s="1110"/>
      <c r="T5" s="1110"/>
      <c r="U5" s="1110"/>
      <c r="V5" s="1110"/>
      <c r="W5" s="1110"/>
      <c r="X5" s="1110"/>
      <c r="Y5" s="1110"/>
      <c r="Z5" s="1110"/>
      <c r="AA5" s="1110"/>
      <c r="AB5" s="1110"/>
      <c r="AC5" s="1110"/>
      <c r="AD5" s="1110"/>
      <c r="AE5" s="1110"/>
      <c r="AF5" s="1110"/>
      <c r="AG5" s="1110"/>
      <c r="AH5" s="1110"/>
      <c r="AI5" s="1110"/>
      <c r="AJ5" s="1110"/>
      <c r="AK5" s="1110"/>
      <c r="AL5" s="1110"/>
      <c r="AM5" s="1110"/>
      <c r="AN5" s="1110"/>
      <c r="AO5" s="1110"/>
      <c r="AP5" s="1110"/>
      <c r="AQ5" s="1110"/>
      <c r="AR5" s="1110"/>
      <c r="AS5" s="1110"/>
      <c r="AT5" s="1110"/>
      <c r="AU5" s="1110"/>
      <c r="AV5" s="1110"/>
      <c r="AW5" s="1110"/>
      <c r="AX5" s="1110"/>
      <c r="AY5" s="1110"/>
      <c r="AZ5" s="1110"/>
      <c r="BA5" s="1108"/>
      <c r="BB5" s="1108"/>
      <c r="BP5" s="1122" t="s">
        <v>372</v>
      </c>
    </row>
    <row r="6" spans="1:70" ht="21" customHeight="1">
      <c r="A6" s="1108"/>
      <c r="B6" s="1960" t="s">
        <v>251</v>
      </c>
      <c r="C6" s="1961"/>
      <c r="D6" s="1961"/>
      <c r="E6" s="1961"/>
      <c r="F6" s="1961"/>
      <c r="G6" s="1961"/>
      <c r="H6" s="1961"/>
      <c r="I6" s="1961"/>
      <c r="J6" s="1962"/>
      <c r="K6" s="2091"/>
      <c r="L6" s="2092"/>
      <c r="M6" s="2092"/>
      <c r="N6" s="2092"/>
      <c r="O6" s="2092"/>
      <c r="P6" s="2092"/>
      <c r="Q6" s="2092"/>
      <c r="R6" s="2092"/>
      <c r="S6" s="2092"/>
      <c r="T6" s="2092"/>
      <c r="U6" s="2092"/>
      <c r="V6" s="2092"/>
      <c r="W6" s="2092"/>
      <c r="X6" s="2093"/>
      <c r="Y6" s="1110"/>
      <c r="Z6" s="1110"/>
      <c r="AA6" s="1110"/>
      <c r="AB6" s="1110"/>
      <c r="AC6" s="1110"/>
      <c r="AD6" s="1110"/>
      <c r="AE6" s="1110"/>
      <c r="AF6" s="1110"/>
      <c r="AG6" s="1110"/>
      <c r="AH6" s="1110"/>
      <c r="AI6" s="1110"/>
      <c r="AJ6" s="1110"/>
      <c r="AK6" s="1110"/>
      <c r="AL6" s="1110"/>
      <c r="AM6" s="1110"/>
      <c r="AN6" s="1110"/>
      <c r="AO6" s="1110"/>
      <c r="AP6" s="1110"/>
      <c r="AQ6" s="1110"/>
      <c r="AR6" s="1110"/>
      <c r="AS6" s="1110"/>
      <c r="AT6" s="1110"/>
      <c r="AU6" s="1110"/>
      <c r="AV6" s="1110"/>
      <c r="AW6" s="1110"/>
      <c r="AX6" s="1110"/>
      <c r="AY6" s="1110"/>
      <c r="AZ6" s="1110"/>
      <c r="BA6" s="1108"/>
      <c r="BB6" s="1108"/>
      <c r="BP6" s="1122" t="s">
        <v>289</v>
      </c>
    </row>
    <row r="7" spans="1:70" ht="21" customHeight="1" thickBot="1">
      <c r="A7" s="1108"/>
      <c r="B7" s="1963" t="s">
        <v>253</v>
      </c>
      <c r="C7" s="1964"/>
      <c r="D7" s="1964"/>
      <c r="E7" s="1964"/>
      <c r="F7" s="1964"/>
      <c r="G7" s="1964"/>
      <c r="H7" s="1964"/>
      <c r="I7" s="1964"/>
      <c r="J7" s="1965"/>
      <c r="K7" s="2094" t="s">
        <v>1145</v>
      </c>
      <c r="L7" s="1964"/>
      <c r="M7" s="1964"/>
      <c r="N7" s="1964"/>
      <c r="O7" s="1964"/>
      <c r="P7" s="1964"/>
      <c r="Q7" s="1964"/>
      <c r="R7" s="1964"/>
      <c r="S7" s="1964"/>
      <c r="T7" s="1964"/>
      <c r="U7" s="1964"/>
      <c r="V7" s="1964"/>
      <c r="W7" s="1964"/>
      <c r="X7" s="2095"/>
      <c r="Y7" s="1110"/>
      <c r="Z7" s="1110"/>
      <c r="AA7" s="1110"/>
      <c r="AB7" s="1110"/>
      <c r="AC7" s="1110"/>
      <c r="AD7" s="1110"/>
      <c r="AE7" s="1110"/>
      <c r="AF7" s="1110"/>
      <c r="AG7" s="1110"/>
      <c r="AH7" s="1110"/>
      <c r="AI7" s="1110"/>
      <c r="AJ7" s="1110"/>
      <c r="AK7" s="1110"/>
      <c r="AL7" s="1110"/>
      <c r="AM7" s="1110"/>
      <c r="AN7" s="1110"/>
      <c r="AO7" s="1110"/>
      <c r="AP7" s="1110"/>
      <c r="AQ7" s="1110"/>
      <c r="AR7" s="1110"/>
      <c r="AS7" s="1110"/>
      <c r="AT7" s="1110"/>
      <c r="AU7" s="1110"/>
      <c r="AV7" s="1110"/>
      <c r="AW7" s="1110"/>
      <c r="AX7" s="1110"/>
      <c r="AY7" s="1110"/>
      <c r="AZ7" s="1110"/>
      <c r="BA7" s="1108"/>
      <c r="BB7" s="1108"/>
      <c r="BP7" s="1122" t="s">
        <v>269</v>
      </c>
    </row>
    <row r="8" spans="1:70" ht="21" customHeight="1" thickBot="1">
      <c r="A8" s="1108"/>
      <c r="B8" s="1110"/>
      <c r="C8" s="1110"/>
      <c r="D8" s="1110"/>
      <c r="E8" s="1110"/>
      <c r="F8" s="1110"/>
      <c r="G8" s="1110"/>
      <c r="H8" s="1110"/>
      <c r="I8" s="1110"/>
      <c r="J8" s="1110"/>
      <c r="K8" s="1110"/>
      <c r="L8" s="1110"/>
      <c r="M8" s="1110"/>
      <c r="N8" s="1110"/>
      <c r="O8" s="1110"/>
      <c r="P8" s="1110"/>
      <c r="Q8" s="1110"/>
      <c r="R8" s="1110"/>
      <c r="S8" s="1110"/>
      <c r="T8" s="1110"/>
      <c r="U8" s="1110"/>
      <c r="V8" s="1110"/>
      <c r="W8" s="1110"/>
      <c r="X8" s="1110"/>
      <c r="Y8" s="1110"/>
      <c r="Z8" s="1110"/>
      <c r="AA8" s="1110"/>
      <c r="AB8" s="1110"/>
      <c r="AC8" s="1110"/>
      <c r="AD8" s="1110"/>
      <c r="AE8" s="1110"/>
      <c r="AF8" s="1110"/>
      <c r="AG8" s="1110"/>
      <c r="AH8" s="1110"/>
      <c r="AI8" s="1110"/>
      <c r="AJ8" s="1110"/>
      <c r="AK8" s="1110"/>
      <c r="AL8" s="1110"/>
      <c r="AM8" s="1110"/>
      <c r="AN8" s="1110"/>
      <c r="AO8" s="1110"/>
      <c r="AP8" s="1110"/>
      <c r="AQ8" s="1110"/>
      <c r="AR8" s="1110"/>
      <c r="AS8" s="1110"/>
      <c r="AT8" s="1110"/>
      <c r="AU8" s="1110"/>
      <c r="AV8" s="1110"/>
      <c r="AW8" s="1110"/>
      <c r="AX8" s="1110"/>
      <c r="AY8" s="1110"/>
      <c r="AZ8" s="1110"/>
      <c r="BA8" s="1108"/>
      <c r="BB8" s="1108"/>
      <c r="BP8" s="1122" t="s">
        <v>256</v>
      </c>
    </row>
    <row r="9" spans="1:70" ht="21" customHeight="1">
      <c r="A9" s="1108"/>
      <c r="B9" s="1946" t="s">
        <v>12</v>
      </c>
      <c r="C9" s="1947"/>
      <c r="D9" s="1947"/>
      <c r="E9" s="1947"/>
      <c r="F9" s="1947"/>
      <c r="G9" s="1947"/>
      <c r="H9" s="1991" t="s">
        <v>13</v>
      </c>
      <c r="I9" s="1991"/>
      <c r="J9" s="1991"/>
      <c r="K9" s="1952" t="s">
        <v>248</v>
      </c>
      <c r="L9" s="1953"/>
      <c r="M9" s="1953"/>
      <c r="N9" s="1953"/>
      <c r="O9" s="1953"/>
      <c r="P9" s="1111"/>
      <c r="Q9" s="1112"/>
      <c r="R9" s="1946" t="s">
        <v>27</v>
      </c>
      <c r="S9" s="1947"/>
      <c r="T9" s="1947"/>
      <c r="U9" s="1947"/>
      <c r="V9" s="1947"/>
      <c r="W9" s="1947"/>
      <c r="X9" s="1948"/>
      <c r="Y9" s="1946" t="s">
        <v>28</v>
      </c>
      <c r="Z9" s="1947"/>
      <c r="AA9" s="1947"/>
      <c r="AB9" s="1947"/>
      <c r="AC9" s="1947"/>
      <c r="AD9" s="1947"/>
      <c r="AE9" s="1948"/>
      <c r="AF9" s="1946" t="s">
        <v>29</v>
      </c>
      <c r="AG9" s="1947"/>
      <c r="AH9" s="1947"/>
      <c r="AI9" s="1947"/>
      <c r="AJ9" s="1947"/>
      <c r="AK9" s="1947"/>
      <c r="AL9" s="1948"/>
      <c r="AM9" s="1968" t="s">
        <v>30</v>
      </c>
      <c r="AN9" s="1947"/>
      <c r="AO9" s="1947"/>
      <c r="AP9" s="1947"/>
      <c r="AQ9" s="1947"/>
      <c r="AR9" s="1947"/>
      <c r="AS9" s="1948"/>
      <c r="AT9" s="1969" t="s">
        <v>14</v>
      </c>
      <c r="AU9" s="1970"/>
      <c r="AV9" s="1971"/>
      <c r="AW9" s="1991" t="s">
        <v>15</v>
      </c>
      <c r="AX9" s="1991"/>
      <c r="AY9" s="1991"/>
      <c r="AZ9" s="2003" t="s">
        <v>16</v>
      </c>
      <c r="BA9" s="1996" t="s">
        <v>384</v>
      </c>
      <c r="BB9" s="1108"/>
      <c r="BP9" s="1122" t="s">
        <v>255</v>
      </c>
    </row>
    <row r="10" spans="1:70" ht="21" customHeight="1">
      <c r="A10" s="1108"/>
      <c r="B10" s="1987"/>
      <c r="C10" s="1988"/>
      <c r="D10" s="1988"/>
      <c r="E10" s="1988"/>
      <c r="F10" s="1988"/>
      <c r="G10" s="1988"/>
      <c r="H10" s="1992"/>
      <c r="I10" s="1992"/>
      <c r="J10" s="1992"/>
      <c r="K10" s="1954"/>
      <c r="L10" s="1955"/>
      <c r="M10" s="1955"/>
      <c r="N10" s="1955"/>
      <c r="O10" s="1955"/>
      <c r="P10" s="1958" t="s">
        <v>31</v>
      </c>
      <c r="Q10" s="1959"/>
      <c r="R10" s="1113">
        <v>1</v>
      </c>
      <c r="S10" s="1114">
        <v>2</v>
      </c>
      <c r="T10" s="1114">
        <v>3</v>
      </c>
      <c r="U10" s="1114">
        <v>4</v>
      </c>
      <c r="V10" s="1114">
        <v>5</v>
      </c>
      <c r="W10" s="1114">
        <v>6</v>
      </c>
      <c r="X10" s="1115">
        <v>7</v>
      </c>
      <c r="Y10" s="1116">
        <v>8</v>
      </c>
      <c r="Z10" s="1114">
        <v>9</v>
      </c>
      <c r="AA10" s="1114">
        <v>10</v>
      </c>
      <c r="AB10" s="1114">
        <v>11</v>
      </c>
      <c r="AC10" s="1114">
        <v>12</v>
      </c>
      <c r="AD10" s="1114">
        <v>13</v>
      </c>
      <c r="AE10" s="1115">
        <v>14</v>
      </c>
      <c r="AF10" s="1116">
        <v>15</v>
      </c>
      <c r="AG10" s="1114">
        <v>16</v>
      </c>
      <c r="AH10" s="1114">
        <v>17</v>
      </c>
      <c r="AI10" s="1114">
        <v>18</v>
      </c>
      <c r="AJ10" s="1114">
        <v>19</v>
      </c>
      <c r="AK10" s="1114">
        <v>20</v>
      </c>
      <c r="AL10" s="1115">
        <v>21</v>
      </c>
      <c r="AM10" s="1113">
        <v>22</v>
      </c>
      <c r="AN10" s="1114">
        <v>23</v>
      </c>
      <c r="AO10" s="1114">
        <v>24</v>
      </c>
      <c r="AP10" s="1114">
        <v>25</v>
      </c>
      <c r="AQ10" s="1114">
        <v>26</v>
      </c>
      <c r="AR10" s="1114">
        <v>27</v>
      </c>
      <c r="AS10" s="1115">
        <v>28</v>
      </c>
      <c r="AT10" s="1972"/>
      <c r="AU10" s="1973"/>
      <c r="AV10" s="1974"/>
      <c r="AW10" s="1992"/>
      <c r="AX10" s="1992"/>
      <c r="AY10" s="1992"/>
      <c r="AZ10" s="2004"/>
      <c r="BA10" s="1997"/>
      <c r="BB10" s="1108"/>
      <c r="BP10" s="1122" t="s">
        <v>270</v>
      </c>
    </row>
    <row r="11" spans="1:70" ht="21" customHeight="1" thickBot="1">
      <c r="A11" s="1108"/>
      <c r="B11" s="1987"/>
      <c r="C11" s="1988"/>
      <c r="D11" s="1988"/>
      <c r="E11" s="1988"/>
      <c r="F11" s="1988"/>
      <c r="G11" s="1988"/>
      <c r="H11" s="1992"/>
      <c r="I11" s="1992"/>
      <c r="J11" s="1992"/>
      <c r="K11" s="1954"/>
      <c r="L11" s="1955"/>
      <c r="M11" s="1955"/>
      <c r="N11" s="1955"/>
      <c r="O11" s="1955"/>
      <c r="P11" s="1958" t="s">
        <v>32</v>
      </c>
      <c r="Q11" s="1959"/>
      <c r="R11" s="1129"/>
      <c r="S11" s="1130"/>
      <c r="T11" s="1130"/>
      <c r="U11" s="1130"/>
      <c r="V11" s="1130"/>
      <c r="W11" s="1130"/>
      <c r="X11" s="1131"/>
      <c r="Y11" s="1129"/>
      <c r="Z11" s="1130"/>
      <c r="AA11" s="1130"/>
      <c r="AB11" s="1130"/>
      <c r="AC11" s="1130"/>
      <c r="AD11" s="1130"/>
      <c r="AE11" s="1131"/>
      <c r="AF11" s="1129"/>
      <c r="AG11" s="1130"/>
      <c r="AH11" s="1130"/>
      <c r="AI11" s="1130"/>
      <c r="AJ11" s="1130"/>
      <c r="AK11" s="1130"/>
      <c r="AL11" s="1132"/>
      <c r="AM11" s="1129"/>
      <c r="AN11" s="1130"/>
      <c r="AO11" s="1130"/>
      <c r="AP11" s="1130"/>
      <c r="AQ11" s="1130"/>
      <c r="AR11" s="1130"/>
      <c r="AS11" s="1131"/>
      <c r="AT11" s="1972"/>
      <c r="AU11" s="1973"/>
      <c r="AV11" s="1974"/>
      <c r="AW11" s="1992"/>
      <c r="AX11" s="1992"/>
      <c r="AY11" s="1992"/>
      <c r="AZ11" s="2004"/>
      <c r="BA11" s="1997"/>
      <c r="BB11" s="1108"/>
      <c r="BP11" s="1122" t="s">
        <v>271</v>
      </c>
    </row>
    <row r="12" spans="1:70" ht="21" customHeight="1" thickBot="1">
      <c r="A12" s="1108"/>
      <c r="B12" s="1989"/>
      <c r="C12" s="1990"/>
      <c r="D12" s="1990"/>
      <c r="E12" s="1990"/>
      <c r="F12" s="1990"/>
      <c r="G12" s="1990"/>
      <c r="H12" s="1993"/>
      <c r="I12" s="1993"/>
      <c r="J12" s="1993"/>
      <c r="K12" s="1956"/>
      <c r="L12" s="1957"/>
      <c r="M12" s="1957"/>
      <c r="N12" s="1957"/>
      <c r="O12" s="1957"/>
      <c r="P12" s="1966" t="s">
        <v>33</v>
      </c>
      <c r="Q12" s="1967"/>
      <c r="R12" s="1133"/>
      <c r="S12" s="1134"/>
      <c r="T12" s="1134"/>
      <c r="U12" s="1134"/>
      <c r="V12" s="1134"/>
      <c r="W12" s="1134"/>
      <c r="X12" s="1135"/>
      <c r="Y12" s="1133"/>
      <c r="Z12" s="1134"/>
      <c r="AA12" s="1134"/>
      <c r="AB12" s="1134"/>
      <c r="AC12" s="1134"/>
      <c r="AD12" s="1134"/>
      <c r="AE12" s="1135"/>
      <c r="AF12" s="1133"/>
      <c r="AG12" s="1134"/>
      <c r="AH12" s="1134"/>
      <c r="AI12" s="1134"/>
      <c r="AJ12" s="1134"/>
      <c r="AK12" s="1134"/>
      <c r="AL12" s="1135"/>
      <c r="AM12" s="1133"/>
      <c r="AN12" s="1134"/>
      <c r="AO12" s="1134"/>
      <c r="AP12" s="1134"/>
      <c r="AQ12" s="1134"/>
      <c r="AR12" s="1134"/>
      <c r="AS12" s="1135"/>
      <c r="AT12" s="1975"/>
      <c r="AU12" s="1976"/>
      <c r="AV12" s="1977"/>
      <c r="AW12" s="1993"/>
      <c r="AX12" s="1993"/>
      <c r="AY12" s="1993"/>
      <c r="AZ12" s="2005"/>
      <c r="BA12" s="1998"/>
      <c r="BB12" s="1108"/>
      <c r="BP12" s="1122" t="s">
        <v>272</v>
      </c>
    </row>
    <row r="13" spans="1:70" ht="21" customHeight="1" thickBot="1">
      <c r="A13" s="1108"/>
      <c r="B13" s="2096" t="s">
        <v>18</v>
      </c>
      <c r="C13" s="2097"/>
      <c r="D13" s="2097"/>
      <c r="E13" s="2097"/>
      <c r="F13" s="2097"/>
      <c r="G13" s="2097"/>
      <c r="H13" s="2097"/>
      <c r="I13" s="2097"/>
      <c r="J13" s="2097"/>
      <c r="K13" s="2098"/>
      <c r="L13" s="2099"/>
      <c r="M13" s="2099"/>
      <c r="N13" s="2099"/>
      <c r="O13" s="2099"/>
      <c r="P13" s="2099"/>
      <c r="Q13" s="2100"/>
      <c r="R13" s="1136"/>
      <c r="S13" s="1137"/>
      <c r="T13" s="1137"/>
      <c r="U13" s="1137"/>
      <c r="V13" s="1137"/>
      <c r="W13" s="1137"/>
      <c r="X13" s="1138"/>
      <c r="Y13" s="1136"/>
      <c r="Z13" s="1137"/>
      <c r="AA13" s="1137"/>
      <c r="AB13" s="1137"/>
      <c r="AC13" s="1137"/>
      <c r="AD13" s="1137"/>
      <c r="AE13" s="1138"/>
      <c r="AF13" s="1136"/>
      <c r="AG13" s="1137"/>
      <c r="AH13" s="1137"/>
      <c r="AI13" s="1137"/>
      <c r="AJ13" s="1137"/>
      <c r="AK13" s="1137"/>
      <c r="AL13" s="1138"/>
      <c r="AM13" s="1139"/>
      <c r="AN13" s="1137"/>
      <c r="AO13" s="1137"/>
      <c r="AP13" s="1137"/>
      <c r="AQ13" s="1137"/>
      <c r="AR13" s="1137"/>
      <c r="AS13" s="1138"/>
      <c r="AT13" s="2019">
        <f t="shared" ref="AT13:AT27" si="0">SUM(R13:AS13)</f>
        <v>0</v>
      </c>
      <c r="AU13" s="2019"/>
      <c r="AV13" s="2020"/>
      <c r="AW13" s="2101">
        <f>AT13/4</f>
        <v>0</v>
      </c>
      <c r="AX13" s="2102"/>
      <c r="AY13" s="2103"/>
      <c r="AZ13" s="1107" t="e">
        <f>ROUNDDOWN(AW13/AT34,1)</f>
        <v>#DIV/0!</v>
      </c>
      <c r="BA13" s="1140"/>
      <c r="BB13" s="1108"/>
      <c r="BP13" s="1122" t="s">
        <v>273</v>
      </c>
    </row>
    <row r="14" spans="1:70" ht="21" customHeight="1">
      <c r="A14" s="1108"/>
      <c r="B14" s="2104"/>
      <c r="C14" s="2105"/>
      <c r="D14" s="2105"/>
      <c r="E14" s="2105"/>
      <c r="F14" s="2105"/>
      <c r="G14" s="2105"/>
      <c r="H14" s="2105"/>
      <c r="I14" s="2105"/>
      <c r="J14" s="2105"/>
      <c r="K14" s="2106"/>
      <c r="L14" s="2107"/>
      <c r="M14" s="2107"/>
      <c r="N14" s="2107"/>
      <c r="O14" s="2107"/>
      <c r="P14" s="2107"/>
      <c r="Q14" s="2108"/>
      <c r="R14" s="1141"/>
      <c r="S14" s="1142"/>
      <c r="T14" s="1142"/>
      <c r="U14" s="1142"/>
      <c r="V14" s="1142"/>
      <c r="W14" s="1142"/>
      <c r="X14" s="1143"/>
      <c r="Y14" s="1141"/>
      <c r="Z14" s="1142"/>
      <c r="AA14" s="1142"/>
      <c r="AB14" s="1142"/>
      <c r="AC14" s="1142"/>
      <c r="AD14" s="1142"/>
      <c r="AE14" s="1143"/>
      <c r="AF14" s="1141"/>
      <c r="AG14" s="1142"/>
      <c r="AH14" s="1142"/>
      <c r="AI14" s="1142"/>
      <c r="AJ14" s="1142"/>
      <c r="AK14" s="1142"/>
      <c r="AL14" s="1143"/>
      <c r="AM14" s="1144"/>
      <c r="AN14" s="1142"/>
      <c r="AO14" s="1142"/>
      <c r="AP14" s="1142"/>
      <c r="AQ14" s="1142"/>
      <c r="AR14" s="1142"/>
      <c r="AS14" s="1143"/>
      <c r="AT14" s="2006">
        <f t="shared" si="0"/>
        <v>0</v>
      </c>
      <c r="AU14" s="2006"/>
      <c r="AV14" s="2007"/>
      <c r="AW14" s="1939">
        <f t="shared" ref="AW14:AW33" si="1">AT14/4</f>
        <v>0</v>
      </c>
      <c r="AX14" s="1940"/>
      <c r="AY14" s="1941"/>
      <c r="AZ14" s="584" t="e">
        <f>ROUNDDOWN(AW14/AT34,1)</f>
        <v>#DIV/0!</v>
      </c>
      <c r="BA14" s="1145"/>
      <c r="BB14" s="1108"/>
      <c r="BP14" s="1122" t="s">
        <v>624</v>
      </c>
    </row>
    <row r="15" spans="1:70" ht="21" customHeight="1">
      <c r="A15" s="1108"/>
      <c r="B15" s="2104"/>
      <c r="C15" s="2105"/>
      <c r="D15" s="2105"/>
      <c r="E15" s="2105"/>
      <c r="F15" s="2105"/>
      <c r="G15" s="2105"/>
      <c r="H15" s="2109"/>
      <c r="I15" s="2109"/>
      <c r="J15" s="2109"/>
      <c r="K15" s="2110"/>
      <c r="L15" s="2111"/>
      <c r="M15" s="2111"/>
      <c r="N15" s="2111"/>
      <c r="O15" s="2111"/>
      <c r="P15" s="2111"/>
      <c r="Q15" s="2112"/>
      <c r="R15" s="1128"/>
      <c r="S15" s="1142"/>
      <c r="T15" s="1142"/>
      <c r="U15" s="1142"/>
      <c r="V15" s="1142"/>
      <c r="W15" s="1126"/>
      <c r="X15" s="1127"/>
      <c r="Y15" s="1128"/>
      <c r="Z15" s="1126"/>
      <c r="AA15" s="1126"/>
      <c r="AB15" s="1126"/>
      <c r="AC15" s="1126"/>
      <c r="AD15" s="1126"/>
      <c r="AE15" s="1127"/>
      <c r="AF15" s="1128"/>
      <c r="AG15" s="1126"/>
      <c r="AH15" s="1126"/>
      <c r="AI15" s="1126"/>
      <c r="AJ15" s="1126"/>
      <c r="AK15" s="1126"/>
      <c r="AL15" s="1127"/>
      <c r="AM15" s="1125"/>
      <c r="AN15" s="1126"/>
      <c r="AO15" s="1126"/>
      <c r="AP15" s="1126"/>
      <c r="AQ15" s="1126"/>
      <c r="AR15" s="1126"/>
      <c r="AS15" s="1127"/>
      <c r="AT15" s="1937">
        <f t="shared" si="0"/>
        <v>0</v>
      </c>
      <c r="AU15" s="1937"/>
      <c r="AV15" s="1938"/>
      <c r="AW15" s="1933">
        <f t="shared" si="1"/>
        <v>0</v>
      </c>
      <c r="AX15" s="1934"/>
      <c r="AY15" s="1935"/>
      <c r="AZ15" s="584" t="e">
        <f>ROUNDDOWN(AW15/AT34,1)</f>
        <v>#DIV/0!</v>
      </c>
      <c r="BA15" s="1146"/>
      <c r="BB15" s="1108"/>
      <c r="BP15" s="1122" t="s">
        <v>482</v>
      </c>
    </row>
    <row r="16" spans="1:70" ht="21" customHeight="1">
      <c r="A16" s="1108"/>
      <c r="B16" s="2104"/>
      <c r="C16" s="2105"/>
      <c r="D16" s="2105"/>
      <c r="E16" s="2105"/>
      <c r="F16" s="2105"/>
      <c r="G16" s="2105"/>
      <c r="H16" s="2109"/>
      <c r="I16" s="2109"/>
      <c r="J16" s="2109"/>
      <c r="K16" s="2110"/>
      <c r="L16" s="2111"/>
      <c r="M16" s="2111"/>
      <c r="N16" s="2111"/>
      <c r="O16" s="2111"/>
      <c r="P16" s="2111"/>
      <c r="Q16" s="2112"/>
      <c r="R16" s="1128"/>
      <c r="S16" s="1142"/>
      <c r="T16" s="1142"/>
      <c r="U16" s="1142"/>
      <c r="V16" s="1142"/>
      <c r="W16" s="1142"/>
      <c r="X16" s="1127"/>
      <c r="Y16" s="1128"/>
      <c r="Z16" s="1126"/>
      <c r="AA16" s="1126"/>
      <c r="AB16" s="1126"/>
      <c r="AC16" s="1126"/>
      <c r="AD16" s="1126"/>
      <c r="AE16" s="1127"/>
      <c r="AF16" s="1128"/>
      <c r="AG16" s="1126"/>
      <c r="AH16" s="1126"/>
      <c r="AI16" s="1126"/>
      <c r="AJ16" s="1126"/>
      <c r="AK16" s="1126"/>
      <c r="AL16" s="1127"/>
      <c r="AM16" s="1125"/>
      <c r="AN16" s="1126"/>
      <c r="AO16" s="1126"/>
      <c r="AP16" s="1126"/>
      <c r="AQ16" s="1126"/>
      <c r="AR16" s="1126"/>
      <c r="AS16" s="1127"/>
      <c r="AT16" s="1937">
        <f t="shared" si="0"/>
        <v>0</v>
      </c>
      <c r="AU16" s="1937"/>
      <c r="AV16" s="1938"/>
      <c r="AW16" s="1933">
        <f t="shared" si="1"/>
        <v>0</v>
      </c>
      <c r="AX16" s="1934"/>
      <c r="AY16" s="1935"/>
      <c r="AZ16" s="584" t="e">
        <f>ROUNDDOWN(AW16/AT34,1)</f>
        <v>#DIV/0!</v>
      </c>
      <c r="BA16" s="1146"/>
      <c r="BB16" s="1108"/>
    </row>
    <row r="17" spans="1:68" ht="21" customHeight="1">
      <c r="A17" s="1108"/>
      <c r="B17" s="2104"/>
      <c r="C17" s="2105"/>
      <c r="D17" s="2105"/>
      <c r="E17" s="2105"/>
      <c r="F17" s="2105"/>
      <c r="G17" s="2105"/>
      <c r="H17" s="2109"/>
      <c r="I17" s="2109"/>
      <c r="J17" s="2109"/>
      <c r="K17" s="2110"/>
      <c r="L17" s="2111"/>
      <c r="M17" s="2111"/>
      <c r="N17" s="2111"/>
      <c r="O17" s="2111"/>
      <c r="P17" s="2111"/>
      <c r="Q17" s="2112"/>
      <c r="R17" s="1128"/>
      <c r="S17" s="1126"/>
      <c r="T17" s="1126"/>
      <c r="U17" s="1126"/>
      <c r="V17" s="1126"/>
      <c r="W17" s="1126"/>
      <c r="X17" s="1127"/>
      <c r="Y17" s="1128"/>
      <c r="Z17" s="1126"/>
      <c r="AA17" s="1126"/>
      <c r="AB17" s="1126"/>
      <c r="AC17" s="1126"/>
      <c r="AD17" s="1126"/>
      <c r="AE17" s="1127"/>
      <c r="AF17" s="1128"/>
      <c r="AG17" s="1126"/>
      <c r="AH17" s="1126"/>
      <c r="AI17" s="1126"/>
      <c r="AJ17" s="1126"/>
      <c r="AK17" s="1126"/>
      <c r="AL17" s="1127"/>
      <c r="AM17" s="1128"/>
      <c r="AN17" s="1126"/>
      <c r="AO17" s="1126"/>
      <c r="AP17" s="1126"/>
      <c r="AQ17" s="1126"/>
      <c r="AR17" s="1126"/>
      <c r="AS17" s="1127"/>
      <c r="AT17" s="1937">
        <f t="shared" si="0"/>
        <v>0</v>
      </c>
      <c r="AU17" s="1937"/>
      <c r="AV17" s="1938"/>
      <c r="AW17" s="1933">
        <f t="shared" si="1"/>
        <v>0</v>
      </c>
      <c r="AX17" s="1934"/>
      <c r="AY17" s="1935"/>
      <c r="AZ17" s="584" t="e">
        <f>ROUNDDOWN(AW17/AT34,1)</f>
        <v>#DIV/0!</v>
      </c>
      <c r="BA17" s="1146"/>
      <c r="BB17" s="1108"/>
      <c r="BP17" s="1122"/>
    </row>
    <row r="18" spans="1:68" ht="21" customHeight="1">
      <c r="A18" s="1108"/>
      <c r="B18" s="2104"/>
      <c r="C18" s="2105"/>
      <c r="D18" s="2105"/>
      <c r="E18" s="2105"/>
      <c r="F18" s="2105"/>
      <c r="G18" s="2105"/>
      <c r="H18" s="2109"/>
      <c r="I18" s="2109"/>
      <c r="J18" s="2109"/>
      <c r="K18" s="2110"/>
      <c r="L18" s="2111"/>
      <c r="M18" s="2111"/>
      <c r="N18" s="2111"/>
      <c r="O18" s="2111"/>
      <c r="P18" s="2111"/>
      <c r="Q18" s="2112"/>
      <c r="R18" s="1128"/>
      <c r="S18" s="1126"/>
      <c r="T18" s="1126"/>
      <c r="U18" s="1126"/>
      <c r="V18" s="1126"/>
      <c r="W18" s="1126"/>
      <c r="X18" s="1127"/>
      <c r="Y18" s="1128"/>
      <c r="Z18" s="1126"/>
      <c r="AA18" s="1126"/>
      <c r="AB18" s="1126"/>
      <c r="AC18" s="1126"/>
      <c r="AD18" s="1126"/>
      <c r="AE18" s="1127"/>
      <c r="AF18" s="1128"/>
      <c r="AG18" s="1126"/>
      <c r="AH18" s="1126"/>
      <c r="AI18" s="1126"/>
      <c r="AJ18" s="1126"/>
      <c r="AK18" s="1126"/>
      <c r="AL18" s="1127"/>
      <c r="AM18" s="1128"/>
      <c r="AN18" s="1126"/>
      <c r="AO18" s="1126"/>
      <c r="AP18" s="1126"/>
      <c r="AQ18" s="1126"/>
      <c r="AR18" s="1126"/>
      <c r="AS18" s="1127"/>
      <c r="AT18" s="1937">
        <f t="shared" si="0"/>
        <v>0</v>
      </c>
      <c r="AU18" s="1937"/>
      <c r="AV18" s="1938"/>
      <c r="AW18" s="1933">
        <f t="shared" si="1"/>
        <v>0</v>
      </c>
      <c r="AX18" s="1934"/>
      <c r="AY18" s="1935"/>
      <c r="AZ18" s="584" t="e">
        <f>ROUNDDOWN(AW18/AT34,1)</f>
        <v>#DIV/0!</v>
      </c>
      <c r="BA18" s="1146"/>
      <c r="BB18" s="1108"/>
      <c r="BP18" s="1122"/>
    </row>
    <row r="19" spans="1:68" ht="21" customHeight="1">
      <c r="A19" s="1108"/>
      <c r="B19" s="2104"/>
      <c r="C19" s="2105"/>
      <c r="D19" s="2105"/>
      <c r="E19" s="2105"/>
      <c r="F19" s="2105"/>
      <c r="G19" s="2105"/>
      <c r="H19" s="2109"/>
      <c r="I19" s="2109"/>
      <c r="J19" s="2109"/>
      <c r="K19" s="2110"/>
      <c r="L19" s="2111"/>
      <c r="M19" s="2111"/>
      <c r="N19" s="2111"/>
      <c r="O19" s="2111"/>
      <c r="P19" s="2111"/>
      <c r="Q19" s="2112"/>
      <c r="R19" s="1128"/>
      <c r="S19" s="1142"/>
      <c r="T19" s="1142"/>
      <c r="U19" s="1142"/>
      <c r="V19" s="1142"/>
      <c r="W19" s="1126"/>
      <c r="X19" s="1127"/>
      <c r="Y19" s="1128"/>
      <c r="Z19" s="1126"/>
      <c r="AA19" s="1126"/>
      <c r="AB19" s="1126"/>
      <c r="AC19" s="1126"/>
      <c r="AD19" s="1126"/>
      <c r="AE19" s="1127"/>
      <c r="AF19" s="1128"/>
      <c r="AG19" s="1126"/>
      <c r="AH19" s="1126"/>
      <c r="AI19" s="1126"/>
      <c r="AJ19" s="1126"/>
      <c r="AK19" s="1126"/>
      <c r="AL19" s="1127"/>
      <c r="AM19" s="1128"/>
      <c r="AN19" s="1126"/>
      <c r="AO19" s="1126"/>
      <c r="AP19" s="1126"/>
      <c r="AQ19" s="1126"/>
      <c r="AR19" s="1126"/>
      <c r="AS19" s="1127"/>
      <c r="AT19" s="1937">
        <f t="shared" si="0"/>
        <v>0</v>
      </c>
      <c r="AU19" s="1937"/>
      <c r="AV19" s="1938"/>
      <c r="AW19" s="1933">
        <f>AT19/4</f>
        <v>0</v>
      </c>
      <c r="AX19" s="1934"/>
      <c r="AY19" s="1935"/>
      <c r="AZ19" s="584" t="e">
        <f>ROUNDDOWN(AW19/AT34,1)</f>
        <v>#DIV/0!</v>
      </c>
      <c r="BA19" s="1146"/>
      <c r="BB19" s="1108"/>
      <c r="BP19" s="1122"/>
    </row>
    <row r="20" spans="1:68" ht="21" customHeight="1">
      <c r="A20" s="1108"/>
      <c r="B20" s="2113"/>
      <c r="C20" s="2109"/>
      <c r="D20" s="2109"/>
      <c r="E20" s="2109"/>
      <c r="F20" s="2109"/>
      <c r="G20" s="2109"/>
      <c r="H20" s="2109"/>
      <c r="I20" s="2109"/>
      <c r="J20" s="2109"/>
      <c r="K20" s="2110"/>
      <c r="L20" s="2111"/>
      <c r="M20" s="2111"/>
      <c r="N20" s="2111"/>
      <c r="O20" s="2111"/>
      <c r="P20" s="2111"/>
      <c r="Q20" s="2112"/>
      <c r="R20" s="1128"/>
      <c r="S20" s="1142"/>
      <c r="T20" s="1142"/>
      <c r="U20" s="1142"/>
      <c r="V20" s="1142"/>
      <c r="W20" s="1126"/>
      <c r="X20" s="1127"/>
      <c r="Y20" s="1128"/>
      <c r="Z20" s="1126"/>
      <c r="AA20" s="1126"/>
      <c r="AB20" s="1126"/>
      <c r="AC20" s="1126"/>
      <c r="AD20" s="1126"/>
      <c r="AE20" s="1127"/>
      <c r="AF20" s="1128"/>
      <c r="AG20" s="1126"/>
      <c r="AH20" s="1126"/>
      <c r="AI20" s="1126"/>
      <c r="AJ20" s="1126"/>
      <c r="AK20" s="1126"/>
      <c r="AL20" s="1127"/>
      <c r="AM20" s="1125"/>
      <c r="AN20" s="1126"/>
      <c r="AO20" s="1126"/>
      <c r="AP20" s="1126"/>
      <c r="AQ20" s="1126"/>
      <c r="AR20" s="1126"/>
      <c r="AS20" s="1127"/>
      <c r="AT20" s="1937">
        <f>SUM(R20:AS20)</f>
        <v>0</v>
      </c>
      <c r="AU20" s="1937"/>
      <c r="AV20" s="1938"/>
      <c r="AW20" s="1933">
        <f>AT20/4</f>
        <v>0</v>
      </c>
      <c r="AX20" s="1934"/>
      <c r="AY20" s="1935"/>
      <c r="AZ20" s="584" t="e">
        <f>ROUNDDOWN(AW20/AT34,1)</f>
        <v>#DIV/0!</v>
      </c>
      <c r="BA20" s="1146"/>
      <c r="BB20" s="1108"/>
      <c r="BP20" s="1122"/>
    </row>
    <row r="21" spans="1:68" ht="21" customHeight="1">
      <c r="A21" s="1108"/>
      <c r="B21" s="2113"/>
      <c r="C21" s="2109"/>
      <c r="D21" s="2109"/>
      <c r="E21" s="2109"/>
      <c r="F21" s="2109"/>
      <c r="G21" s="2109"/>
      <c r="H21" s="2109"/>
      <c r="I21" s="2109"/>
      <c r="J21" s="2109"/>
      <c r="K21" s="2110"/>
      <c r="L21" s="2111"/>
      <c r="M21" s="2111"/>
      <c r="N21" s="2111"/>
      <c r="O21" s="2111"/>
      <c r="P21" s="2111"/>
      <c r="Q21" s="2112"/>
      <c r="R21" s="1128"/>
      <c r="S21" s="1142"/>
      <c r="T21" s="1142"/>
      <c r="U21" s="1142"/>
      <c r="V21" s="1142"/>
      <c r="W21" s="1126"/>
      <c r="X21" s="1127"/>
      <c r="Y21" s="1128"/>
      <c r="Z21" s="1126"/>
      <c r="AA21" s="1126"/>
      <c r="AB21" s="1126"/>
      <c r="AC21" s="1126"/>
      <c r="AD21" s="1126"/>
      <c r="AE21" s="1127"/>
      <c r="AF21" s="1128"/>
      <c r="AG21" s="1126"/>
      <c r="AH21" s="1126"/>
      <c r="AI21" s="1126"/>
      <c r="AJ21" s="1126"/>
      <c r="AK21" s="1126"/>
      <c r="AL21" s="1127"/>
      <c r="AM21" s="1125"/>
      <c r="AN21" s="1126"/>
      <c r="AO21" s="1126"/>
      <c r="AP21" s="1126"/>
      <c r="AQ21" s="1126"/>
      <c r="AR21" s="1126"/>
      <c r="AS21" s="1127"/>
      <c r="AT21" s="1937">
        <f t="shared" si="0"/>
        <v>0</v>
      </c>
      <c r="AU21" s="1937"/>
      <c r="AV21" s="1938"/>
      <c r="AW21" s="1942">
        <f t="shared" si="1"/>
        <v>0</v>
      </c>
      <c r="AX21" s="1943"/>
      <c r="AY21" s="1944"/>
      <c r="AZ21" s="584" t="e">
        <f>ROUNDDOWN(AW21/AT34,1)</f>
        <v>#DIV/0!</v>
      </c>
      <c r="BA21" s="1146"/>
      <c r="BB21" s="1108"/>
      <c r="BP21" s="1122"/>
    </row>
    <row r="22" spans="1:68" ht="21" customHeight="1">
      <c r="A22" s="1108"/>
      <c r="B22" s="2113"/>
      <c r="C22" s="2109"/>
      <c r="D22" s="2109"/>
      <c r="E22" s="2109"/>
      <c r="F22" s="2109"/>
      <c r="G22" s="2109"/>
      <c r="H22" s="2109"/>
      <c r="I22" s="2109"/>
      <c r="J22" s="2109"/>
      <c r="K22" s="2110"/>
      <c r="L22" s="2111"/>
      <c r="M22" s="2111"/>
      <c r="N22" s="2111"/>
      <c r="O22" s="2111"/>
      <c r="P22" s="2111"/>
      <c r="Q22" s="2112"/>
      <c r="R22" s="1128"/>
      <c r="S22" s="1126"/>
      <c r="T22" s="1126"/>
      <c r="U22" s="1126"/>
      <c r="V22" s="1126"/>
      <c r="W22" s="1126"/>
      <c r="X22" s="1127"/>
      <c r="Y22" s="1128"/>
      <c r="Z22" s="1126"/>
      <c r="AA22" s="1126"/>
      <c r="AB22" s="1126"/>
      <c r="AC22" s="1126"/>
      <c r="AD22" s="1126"/>
      <c r="AE22" s="1127"/>
      <c r="AF22" s="1128"/>
      <c r="AG22" s="1126"/>
      <c r="AH22" s="1126"/>
      <c r="AI22" s="1126"/>
      <c r="AJ22" s="1126"/>
      <c r="AK22" s="1126"/>
      <c r="AL22" s="1127"/>
      <c r="AM22" s="1125"/>
      <c r="AN22" s="1126"/>
      <c r="AO22" s="1126"/>
      <c r="AP22" s="1126"/>
      <c r="AQ22" s="1126"/>
      <c r="AR22" s="1126"/>
      <c r="AS22" s="1127"/>
      <c r="AT22" s="1937">
        <f t="shared" si="0"/>
        <v>0</v>
      </c>
      <c r="AU22" s="1937"/>
      <c r="AV22" s="1938"/>
      <c r="AW22" s="1939">
        <f t="shared" si="1"/>
        <v>0</v>
      </c>
      <c r="AX22" s="1940"/>
      <c r="AY22" s="1941"/>
      <c r="AZ22" s="584" t="e">
        <f>ROUNDDOWN(AW22/AT34,1)</f>
        <v>#DIV/0!</v>
      </c>
      <c r="BA22" s="1146"/>
      <c r="BB22" s="1108"/>
      <c r="BP22" s="1122"/>
    </row>
    <row r="23" spans="1:68" ht="21" customHeight="1">
      <c r="A23" s="1108"/>
      <c r="B23" s="2113"/>
      <c r="C23" s="2109"/>
      <c r="D23" s="2109"/>
      <c r="E23" s="2109"/>
      <c r="F23" s="2109"/>
      <c r="G23" s="2109"/>
      <c r="H23" s="2109"/>
      <c r="I23" s="2109"/>
      <c r="J23" s="2109"/>
      <c r="K23" s="2109"/>
      <c r="L23" s="2109"/>
      <c r="M23" s="2109"/>
      <c r="N23" s="2109"/>
      <c r="O23" s="2109"/>
      <c r="P23" s="2109"/>
      <c r="Q23" s="2110"/>
      <c r="R23" s="1128"/>
      <c r="S23" s="1126"/>
      <c r="T23" s="1126"/>
      <c r="U23" s="1126"/>
      <c r="V23" s="1126"/>
      <c r="W23" s="1126"/>
      <c r="X23" s="1127"/>
      <c r="Y23" s="1128"/>
      <c r="Z23" s="1126"/>
      <c r="AA23" s="1126"/>
      <c r="AB23" s="1126"/>
      <c r="AC23" s="1126"/>
      <c r="AD23" s="1126"/>
      <c r="AE23" s="1127"/>
      <c r="AF23" s="1128"/>
      <c r="AG23" s="1126"/>
      <c r="AH23" s="1126"/>
      <c r="AI23" s="1126"/>
      <c r="AJ23" s="1126"/>
      <c r="AK23" s="1126"/>
      <c r="AL23" s="1127"/>
      <c r="AM23" s="1125"/>
      <c r="AN23" s="1126"/>
      <c r="AO23" s="1126"/>
      <c r="AP23" s="1126"/>
      <c r="AQ23" s="1126"/>
      <c r="AR23" s="1126"/>
      <c r="AS23" s="1127"/>
      <c r="AT23" s="1937">
        <f t="shared" si="0"/>
        <v>0</v>
      </c>
      <c r="AU23" s="1937"/>
      <c r="AV23" s="1938"/>
      <c r="AW23" s="1933">
        <f t="shared" si="1"/>
        <v>0</v>
      </c>
      <c r="AX23" s="1934"/>
      <c r="AY23" s="1935"/>
      <c r="AZ23" s="584" t="e">
        <f>ROUNDDOWN(AW23/AT34,1)</f>
        <v>#DIV/0!</v>
      </c>
      <c r="BA23" s="1146"/>
      <c r="BB23" s="1108"/>
      <c r="BP23" s="1122"/>
    </row>
    <row r="24" spans="1:68" ht="21" customHeight="1">
      <c r="A24" s="1108"/>
      <c r="B24" s="2114"/>
      <c r="C24" s="2111"/>
      <c r="D24" s="2111"/>
      <c r="E24" s="2111"/>
      <c r="F24" s="2111"/>
      <c r="G24" s="2115"/>
      <c r="H24" s="2110"/>
      <c r="I24" s="2111"/>
      <c r="J24" s="2115"/>
      <c r="K24" s="2110"/>
      <c r="L24" s="2111"/>
      <c r="M24" s="2111"/>
      <c r="N24" s="2111"/>
      <c r="O24" s="2111"/>
      <c r="P24" s="2111"/>
      <c r="Q24" s="2112"/>
      <c r="R24" s="1128"/>
      <c r="S24" s="1126"/>
      <c r="T24" s="1126"/>
      <c r="U24" s="1126"/>
      <c r="V24" s="1126"/>
      <c r="W24" s="1126"/>
      <c r="X24" s="1127"/>
      <c r="Y24" s="1128"/>
      <c r="Z24" s="1126"/>
      <c r="AA24" s="1126"/>
      <c r="AB24" s="1126"/>
      <c r="AC24" s="1126"/>
      <c r="AD24" s="1126"/>
      <c r="AE24" s="1127"/>
      <c r="AF24" s="1128"/>
      <c r="AG24" s="1126"/>
      <c r="AH24" s="1126"/>
      <c r="AI24" s="1126"/>
      <c r="AJ24" s="1126"/>
      <c r="AK24" s="1126"/>
      <c r="AL24" s="1127"/>
      <c r="AM24" s="1125"/>
      <c r="AN24" s="1126"/>
      <c r="AO24" s="1126"/>
      <c r="AP24" s="1126"/>
      <c r="AQ24" s="1126"/>
      <c r="AR24" s="1126"/>
      <c r="AS24" s="1127"/>
      <c r="AT24" s="1936">
        <f t="shared" si="0"/>
        <v>0</v>
      </c>
      <c r="AU24" s="1937"/>
      <c r="AV24" s="1938"/>
      <c r="AW24" s="1933">
        <f t="shared" si="1"/>
        <v>0</v>
      </c>
      <c r="AX24" s="1934"/>
      <c r="AY24" s="1935"/>
      <c r="AZ24" s="584" t="e">
        <f>ROUNDDOWN(AW24/AT34,1)</f>
        <v>#DIV/0!</v>
      </c>
      <c r="BA24" s="1146"/>
      <c r="BB24" s="1108"/>
      <c r="BP24" s="1122"/>
    </row>
    <row r="25" spans="1:68" ht="21" customHeight="1">
      <c r="A25" s="1108"/>
      <c r="B25" s="2114"/>
      <c r="C25" s="2111"/>
      <c r="D25" s="2111"/>
      <c r="E25" s="2111"/>
      <c r="F25" s="2111"/>
      <c r="G25" s="2115"/>
      <c r="H25" s="2110"/>
      <c r="I25" s="2111"/>
      <c r="J25" s="2115"/>
      <c r="K25" s="2110"/>
      <c r="L25" s="2111"/>
      <c r="M25" s="2111"/>
      <c r="N25" s="2111"/>
      <c r="O25" s="2111"/>
      <c r="P25" s="2111"/>
      <c r="Q25" s="2112"/>
      <c r="R25" s="1128"/>
      <c r="S25" s="1126"/>
      <c r="T25" s="1126"/>
      <c r="U25" s="1126"/>
      <c r="V25" s="1126"/>
      <c r="W25" s="1126"/>
      <c r="X25" s="1127"/>
      <c r="Y25" s="1128"/>
      <c r="Z25" s="1126"/>
      <c r="AA25" s="1126"/>
      <c r="AB25" s="1126"/>
      <c r="AC25" s="1126"/>
      <c r="AD25" s="1126"/>
      <c r="AE25" s="1127"/>
      <c r="AF25" s="1128"/>
      <c r="AG25" s="1126"/>
      <c r="AH25" s="1126"/>
      <c r="AI25" s="1126"/>
      <c r="AJ25" s="1126"/>
      <c r="AK25" s="1126"/>
      <c r="AL25" s="1127"/>
      <c r="AM25" s="1125"/>
      <c r="AN25" s="1126"/>
      <c r="AO25" s="1126"/>
      <c r="AP25" s="1126"/>
      <c r="AQ25" s="1126"/>
      <c r="AR25" s="1126"/>
      <c r="AS25" s="1127"/>
      <c r="AT25" s="1936">
        <f t="shared" si="0"/>
        <v>0</v>
      </c>
      <c r="AU25" s="1937"/>
      <c r="AV25" s="1938"/>
      <c r="AW25" s="1933">
        <f t="shared" si="1"/>
        <v>0</v>
      </c>
      <c r="AX25" s="1934"/>
      <c r="AY25" s="1935"/>
      <c r="AZ25" s="584" t="e">
        <f>ROUNDDOWN(AW25/AT34,1)</f>
        <v>#DIV/0!</v>
      </c>
      <c r="BA25" s="1146"/>
      <c r="BB25" s="1108"/>
      <c r="BP25" s="1122"/>
    </row>
    <row r="26" spans="1:68" ht="21" customHeight="1">
      <c r="A26" s="1108"/>
      <c r="B26" s="2114"/>
      <c r="C26" s="2111"/>
      <c r="D26" s="2111"/>
      <c r="E26" s="2111"/>
      <c r="F26" s="2111"/>
      <c r="G26" s="2115"/>
      <c r="H26" s="2110"/>
      <c r="I26" s="2111"/>
      <c r="J26" s="2115"/>
      <c r="K26" s="2110"/>
      <c r="L26" s="2111"/>
      <c r="M26" s="2111"/>
      <c r="N26" s="2111"/>
      <c r="O26" s="2111"/>
      <c r="P26" s="2111"/>
      <c r="Q26" s="2112"/>
      <c r="R26" s="1128"/>
      <c r="S26" s="1142"/>
      <c r="T26" s="1142"/>
      <c r="U26" s="1142"/>
      <c r="V26" s="1142"/>
      <c r="W26" s="1126"/>
      <c r="X26" s="1127"/>
      <c r="Y26" s="1128"/>
      <c r="Z26" s="1126"/>
      <c r="AA26" s="1126"/>
      <c r="AB26" s="1126"/>
      <c r="AC26" s="1126"/>
      <c r="AD26" s="1126"/>
      <c r="AE26" s="1127"/>
      <c r="AF26" s="1128"/>
      <c r="AG26" s="1126"/>
      <c r="AH26" s="1126"/>
      <c r="AI26" s="1126"/>
      <c r="AJ26" s="1126"/>
      <c r="AK26" s="1126"/>
      <c r="AL26" s="1127"/>
      <c r="AM26" s="1125"/>
      <c r="AN26" s="1126"/>
      <c r="AO26" s="1126"/>
      <c r="AP26" s="1126"/>
      <c r="AQ26" s="1126"/>
      <c r="AR26" s="1126"/>
      <c r="AS26" s="1127"/>
      <c r="AT26" s="1936">
        <f t="shared" si="0"/>
        <v>0</v>
      </c>
      <c r="AU26" s="1937"/>
      <c r="AV26" s="1938"/>
      <c r="AW26" s="1942">
        <f t="shared" si="1"/>
        <v>0</v>
      </c>
      <c r="AX26" s="1943"/>
      <c r="AY26" s="1944"/>
      <c r="AZ26" s="584" t="e">
        <f>ROUNDDOWN(AW26/AT34,1)</f>
        <v>#DIV/0!</v>
      </c>
      <c r="BA26" s="1146"/>
      <c r="BB26" s="1108"/>
      <c r="BP26" s="1122"/>
    </row>
    <row r="27" spans="1:68" ht="21" customHeight="1" thickBot="1">
      <c r="A27" s="1108"/>
      <c r="B27" s="2116"/>
      <c r="C27" s="2117"/>
      <c r="D27" s="2117"/>
      <c r="E27" s="2117"/>
      <c r="F27" s="2117"/>
      <c r="G27" s="2118"/>
      <c r="H27" s="2119"/>
      <c r="I27" s="2117"/>
      <c r="J27" s="2118"/>
      <c r="K27" s="2119"/>
      <c r="L27" s="2117"/>
      <c r="M27" s="2117"/>
      <c r="N27" s="2117"/>
      <c r="O27" s="2117"/>
      <c r="P27" s="2117"/>
      <c r="Q27" s="2120"/>
      <c r="R27" s="1128"/>
      <c r="S27" s="1126"/>
      <c r="T27" s="1126"/>
      <c r="U27" s="1126"/>
      <c r="V27" s="1126"/>
      <c r="W27" s="1126"/>
      <c r="X27" s="1127"/>
      <c r="Y27" s="1128"/>
      <c r="Z27" s="1126"/>
      <c r="AA27" s="1126"/>
      <c r="AB27" s="1126"/>
      <c r="AC27" s="1126"/>
      <c r="AD27" s="1126"/>
      <c r="AE27" s="1127"/>
      <c r="AF27" s="1128"/>
      <c r="AG27" s="1126"/>
      <c r="AH27" s="1126"/>
      <c r="AI27" s="1126"/>
      <c r="AJ27" s="1126"/>
      <c r="AK27" s="1126"/>
      <c r="AL27" s="1127"/>
      <c r="AM27" s="1125"/>
      <c r="AN27" s="1126"/>
      <c r="AO27" s="1126"/>
      <c r="AP27" s="1126"/>
      <c r="AQ27" s="1126"/>
      <c r="AR27" s="1126"/>
      <c r="AS27" s="1127"/>
      <c r="AT27" s="2030">
        <f t="shared" si="0"/>
        <v>0</v>
      </c>
      <c r="AU27" s="1949"/>
      <c r="AV27" s="1950"/>
      <c r="AW27" s="2009">
        <f t="shared" si="1"/>
        <v>0</v>
      </c>
      <c r="AX27" s="2010"/>
      <c r="AY27" s="2011"/>
      <c r="AZ27" s="584" t="e">
        <f>ROUNDDOWN(AW27/AT34,1)</f>
        <v>#DIV/0!</v>
      </c>
      <c r="BA27" s="1148"/>
      <c r="BB27" s="1108"/>
      <c r="BP27" s="1149"/>
    </row>
    <row r="28" spans="1:68" ht="21" customHeight="1" thickBot="1">
      <c r="A28" s="1108"/>
      <c r="B28" s="2126" t="s">
        <v>634</v>
      </c>
      <c r="C28" s="2127"/>
      <c r="D28" s="2127"/>
      <c r="E28" s="2127"/>
      <c r="F28" s="2127"/>
      <c r="G28" s="2127"/>
      <c r="H28" s="2127"/>
      <c r="I28" s="2127"/>
      <c r="J28" s="2127"/>
      <c r="K28" s="2127"/>
      <c r="L28" s="2127"/>
      <c r="M28" s="2127"/>
      <c r="N28" s="2127"/>
      <c r="O28" s="2127"/>
      <c r="P28" s="2127"/>
      <c r="Q28" s="2128"/>
      <c r="R28" s="1150"/>
      <c r="S28" s="1137"/>
      <c r="T28" s="1137"/>
      <c r="U28" s="1137"/>
      <c r="V28" s="1137"/>
      <c r="W28" s="1137"/>
      <c r="X28" s="1138"/>
      <c r="Y28" s="1139"/>
      <c r="Z28" s="1137"/>
      <c r="AA28" s="1137"/>
      <c r="AB28" s="1137"/>
      <c r="AC28" s="1137"/>
      <c r="AD28" s="1137"/>
      <c r="AE28" s="1138"/>
      <c r="AF28" s="1139"/>
      <c r="AG28" s="1137"/>
      <c r="AH28" s="1137"/>
      <c r="AI28" s="1137"/>
      <c r="AJ28" s="1137"/>
      <c r="AK28" s="1137"/>
      <c r="AL28" s="1138"/>
      <c r="AM28" s="1136"/>
      <c r="AN28" s="1137"/>
      <c r="AO28" s="1137"/>
      <c r="AP28" s="1137"/>
      <c r="AQ28" s="1137"/>
      <c r="AR28" s="1137"/>
      <c r="AS28" s="1138"/>
      <c r="AT28" s="2019">
        <f>SUM(AT14:AV27)</f>
        <v>0</v>
      </c>
      <c r="AU28" s="2019"/>
      <c r="AV28" s="2020"/>
      <c r="AW28" s="2012">
        <f>AT28/4</f>
        <v>0</v>
      </c>
      <c r="AX28" s="2013"/>
      <c r="AY28" s="2014"/>
      <c r="AZ28" s="585">
        <f>IF(AND(AW28=0,AT34=0),0,ROUNDDOWN(AW28/AT34,1))</f>
        <v>0</v>
      </c>
      <c r="BA28" s="1151"/>
      <c r="BB28" s="1108"/>
      <c r="BP28" s="1149"/>
    </row>
    <row r="29" spans="1:68" ht="21" customHeight="1">
      <c r="A29" s="1108"/>
      <c r="B29" s="2129"/>
      <c r="C29" s="2130"/>
      <c r="D29" s="2130"/>
      <c r="E29" s="2130"/>
      <c r="F29" s="2130"/>
      <c r="G29" s="2131"/>
      <c r="H29" s="2132"/>
      <c r="I29" s="2130"/>
      <c r="J29" s="2131"/>
      <c r="K29" s="2132"/>
      <c r="L29" s="2130"/>
      <c r="M29" s="2130"/>
      <c r="N29" s="2130"/>
      <c r="O29" s="2130"/>
      <c r="P29" s="2130"/>
      <c r="Q29" s="2133"/>
      <c r="R29" s="1144"/>
      <c r="S29" s="1142"/>
      <c r="T29" s="1144"/>
      <c r="U29" s="1142"/>
      <c r="V29" s="1144"/>
      <c r="W29" s="1142"/>
      <c r="X29" s="1152"/>
      <c r="Y29" s="1153"/>
      <c r="Z29" s="1144"/>
      <c r="AA29" s="1142"/>
      <c r="AB29" s="1144"/>
      <c r="AC29" s="1142"/>
      <c r="AD29" s="1144"/>
      <c r="AE29" s="1154"/>
      <c r="AF29" s="1153"/>
      <c r="AG29" s="1142"/>
      <c r="AH29" s="1144"/>
      <c r="AI29" s="1142"/>
      <c r="AJ29" s="1144"/>
      <c r="AK29" s="1142"/>
      <c r="AL29" s="1152"/>
      <c r="AM29" s="1153"/>
      <c r="AN29" s="1144"/>
      <c r="AO29" s="1142"/>
      <c r="AP29" s="1144"/>
      <c r="AQ29" s="1142"/>
      <c r="AR29" s="1144"/>
      <c r="AS29" s="1142"/>
      <c r="AT29" s="2035">
        <f>SUM(R29:AS29)</f>
        <v>0</v>
      </c>
      <c r="AU29" s="1953"/>
      <c r="AV29" s="2036"/>
      <c r="AW29" s="1978">
        <f t="shared" si="1"/>
        <v>0</v>
      </c>
      <c r="AX29" s="1979"/>
      <c r="AY29" s="1980"/>
      <c r="AZ29" s="586" t="e">
        <f>ROUNDDOWN(AW29/AT34,1)</f>
        <v>#DIV/0!</v>
      </c>
      <c r="BA29" s="1155"/>
      <c r="BB29" s="1108"/>
      <c r="BP29" s="1149"/>
    </row>
    <row r="30" spans="1:68" ht="21" customHeight="1">
      <c r="A30" s="1108"/>
      <c r="B30" s="2121"/>
      <c r="C30" s="2122"/>
      <c r="D30" s="2122"/>
      <c r="E30" s="2122"/>
      <c r="F30" s="2122"/>
      <c r="G30" s="2123"/>
      <c r="H30" s="2124"/>
      <c r="I30" s="2122"/>
      <c r="J30" s="2123"/>
      <c r="K30" s="2124"/>
      <c r="L30" s="2122"/>
      <c r="M30" s="2122"/>
      <c r="N30" s="2122"/>
      <c r="O30" s="2122"/>
      <c r="P30" s="2122"/>
      <c r="Q30" s="2125"/>
      <c r="R30" s="1125"/>
      <c r="S30" s="1126"/>
      <c r="T30" s="1126"/>
      <c r="U30" s="1126"/>
      <c r="V30" s="1126"/>
      <c r="W30" s="1126"/>
      <c r="X30" s="1127"/>
      <c r="Y30" s="1125"/>
      <c r="Z30" s="1126"/>
      <c r="AA30" s="1126"/>
      <c r="AB30" s="1126"/>
      <c r="AC30" s="1126"/>
      <c r="AD30" s="1126"/>
      <c r="AE30" s="1127"/>
      <c r="AF30" s="1125"/>
      <c r="AG30" s="1126"/>
      <c r="AH30" s="1126"/>
      <c r="AI30" s="1126"/>
      <c r="AJ30" s="1126"/>
      <c r="AK30" s="1126"/>
      <c r="AL30" s="1127"/>
      <c r="AM30" s="1125"/>
      <c r="AN30" s="1126"/>
      <c r="AO30" s="1126"/>
      <c r="AP30" s="1126"/>
      <c r="AQ30" s="1126"/>
      <c r="AR30" s="1126"/>
      <c r="AS30" s="1143"/>
      <c r="AT30" s="1936">
        <f>SUM(R30:AS30)</f>
        <v>0</v>
      </c>
      <c r="AU30" s="1937"/>
      <c r="AV30" s="1938"/>
      <c r="AW30" s="1942">
        <f t="shared" si="1"/>
        <v>0</v>
      </c>
      <c r="AX30" s="1943"/>
      <c r="AY30" s="1944"/>
      <c r="AZ30" s="587" t="e">
        <f>ROUNDDOWN(AW30/AT34,1)</f>
        <v>#DIV/0!</v>
      </c>
      <c r="BA30" s="1156"/>
      <c r="BB30" s="1108"/>
      <c r="BP30" s="1149"/>
    </row>
    <row r="31" spans="1:68" ht="21" customHeight="1">
      <c r="A31" s="1108"/>
      <c r="B31" s="2121"/>
      <c r="C31" s="2122"/>
      <c r="D31" s="2122"/>
      <c r="E31" s="2122"/>
      <c r="F31" s="2122"/>
      <c r="G31" s="2123"/>
      <c r="H31" s="1157"/>
      <c r="I31" s="1158"/>
      <c r="J31" s="1159"/>
      <c r="K31" s="1157"/>
      <c r="L31" s="1158"/>
      <c r="M31" s="1158"/>
      <c r="N31" s="1158"/>
      <c r="O31" s="1158"/>
      <c r="P31" s="1158"/>
      <c r="Q31" s="1160"/>
      <c r="R31" s="1129"/>
      <c r="S31" s="1130"/>
      <c r="T31" s="1130"/>
      <c r="U31" s="1130"/>
      <c r="V31" s="1130"/>
      <c r="W31" s="1130"/>
      <c r="X31" s="1131"/>
      <c r="Y31" s="1129"/>
      <c r="Z31" s="1130"/>
      <c r="AA31" s="1130"/>
      <c r="AB31" s="1130"/>
      <c r="AC31" s="1130"/>
      <c r="AD31" s="1130"/>
      <c r="AE31" s="1131"/>
      <c r="AF31" s="1129"/>
      <c r="AG31" s="1130"/>
      <c r="AH31" s="1130"/>
      <c r="AI31" s="1130"/>
      <c r="AJ31" s="1130"/>
      <c r="AK31" s="1130"/>
      <c r="AL31" s="1131"/>
      <c r="AM31" s="1129"/>
      <c r="AN31" s="1130"/>
      <c r="AO31" s="1130"/>
      <c r="AP31" s="1130"/>
      <c r="AQ31" s="1130"/>
      <c r="AR31" s="1130"/>
      <c r="AS31" s="1161"/>
      <c r="AT31" s="2037">
        <f>SUM(R31:AS31)</f>
        <v>0</v>
      </c>
      <c r="AU31" s="1955"/>
      <c r="AV31" s="2038"/>
      <c r="AW31" s="1939">
        <f t="shared" si="1"/>
        <v>0</v>
      </c>
      <c r="AX31" s="1940"/>
      <c r="AY31" s="1941"/>
      <c r="AZ31" s="588" t="e">
        <f>ROUNDDOWN(AW31/AT34,1)</f>
        <v>#DIV/0!</v>
      </c>
      <c r="BA31" s="1156"/>
      <c r="BB31" s="1108"/>
      <c r="BP31" s="1149"/>
    </row>
    <row r="32" spans="1:68" ht="21" customHeight="1">
      <c r="A32" s="1108"/>
      <c r="B32" s="2121"/>
      <c r="C32" s="2122"/>
      <c r="D32" s="2122"/>
      <c r="E32" s="2122"/>
      <c r="F32" s="2122"/>
      <c r="G32" s="2123"/>
      <c r="H32" s="1157"/>
      <c r="I32" s="1158"/>
      <c r="J32" s="1159"/>
      <c r="K32" s="1157"/>
      <c r="L32" s="1158"/>
      <c r="M32" s="1158"/>
      <c r="N32" s="1158"/>
      <c r="O32" s="1158"/>
      <c r="P32" s="1158"/>
      <c r="Q32" s="1160"/>
      <c r="R32" s="1129"/>
      <c r="S32" s="1130"/>
      <c r="T32" s="1130"/>
      <c r="U32" s="1130"/>
      <c r="V32" s="1130"/>
      <c r="W32" s="1130"/>
      <c r="X32" s="1131"/>
      <c r="Y32" s="1129"/>
      <c r="Z32" s="1130"/>
      <c r="AA32" s="1130"/>
      <c r="AB32" s="1130"/>
      <c r="AC32" s="1130"/>
      <c r="AD32" s="1130"/>
      <c r="AE32" s="1131"/>
      <c r="AF32" s="1129"/>
      <c r="AG32" s="1130"/>
      <c r="AH32" s="1130"/>
      <c r="AI32" s="1130"/>
      <c r="AJ32" s="1130"/>
      <c r="AK32" s="1130"/>
      <c r="AL32" s="1131"/>
      <c r="AM32" s="1129"/>
      <c r="AN32" s="1130"/>
      <c r="AO32" s="1130"/>
      <c r="AP32" s="1130"/>
      <c r="AQ32" s="1130"/>
      <c r="AR32" s="1130"/>
      <c r="AS32" s="1127"/>
      <c r="AT32" s="1936">
        <f>SUM(R32:AS32)</f>
        <v>0</v>
      </c>
      <c r="AU32" s="1937"/>
      <c r="AV32" s="1938"/>
      <c r="AW32" s="1942">
        <f t="shared" si="1"/>
        <v>0</v>
      </c>
      <c r="AX32" s="1943"/>
      <c r="AY32" s="1944"/>
      <c r="AZ32" s="589" t="e">
        <f>ROUNDDOWN(AW32/AT34,1)</f>
        <v>#DIV/0!</v>
      </c>
      <c r="BA32" s="1162"/>
      <c r="BB32" s="1108"/>
      <c r="BP32" s="1149"/>
    </row>
    <row r="33" spans="1:68" ht="21" customHeight="1" thickBot="1">
      <c r="A33" s="1108"/>
      <c r="B33" s="2141"/>
      <c r="C33" s="2142"/>
      <c r="D33" s="2142"/>
      <c r="E33" s="2142"/>
      <c r="F33" s="2142"/>
      <c r="G33" s="2143"/>
      <c r="H33" s="2144"/>
      <c r="I33" s="2142"/>
      <c r="J33" s="2143"/>
      <c r="K33" s="2144"/>
      <c r="L33" s="2142"/>
      <c r="M33" s="2142"/>
      <c r="N33" s="2142"/>
      <c r="O33" s="2142"/>
      <c r="P33" s="2142"/>
      <c r="Q33" s="2145"/>
      <c r="R33" s="1163"/>
      <c r="S33" s="1164"/>
      <c r="T33" s="1164"/>
      <c r="U33" s="1164"/>
      <c r="V33" s="1164"/>
      <c r="W33" s="1164"/>
      <c r="X33" s="1132"/>
      <c r="Y33" s="1163"/>
      <c r="Z33" s="1164"/>
      <c r="AA33" s="1164"/>
      <c r="AB33" s="1164"/>
      <c r="AC33" s="1164"/>
      <c r="AD33" s="1164"/>
      <c r="AE33" s="1132"/>
      <c r="AF33" s="1163"/>
      <c r="AG33" s="1164"/>
      <c r="AH33" s="1164"/>
      <c r="AI33" s="1164"/>
      <c r="AJ33" s="1164"/>
      <c r="AK33" s="1164"/>
      <c r="AL33" s="1132"/>
      <c r="AM33" s="1163"/>
      <c r="AN33" s="1164"/>
      <c r="AO33" s="1164"/>
      <c r="AP33" s="1164"/>
      <c r="AQ33" s="1164"/>
      <c r="AR33" s="1164"/>
      <c r="AS33" s="1132"/>
      <c r="AT33" s="2008">
        <f>SUM(R33:AS33)</f>
        <v>0</v>
      </c>
      <c r="AU33" s="2006"/>
      <c r="AV33" s="2007"/>
      <c r="AW33" s="2009">
        <f t="shared" si="1"/>
        <v>0</v>
      </c>
      <c r="AX33" s="2010"/>
      <c r="AY33" s="2011"/>
      <c r="AZ33" s="590" t="e">
        <f>ROUNDDOWN(AW33/AT34,1)</f>
        <v>#DIV/0!</v>
      </c>
      <c r="BA33" s="1165"/>
      <c r="BB33" s="1108"/>
      <c r="BP33" s="1149"/>
    </row>
    <row r="34" spans="1:68" ht="21" customHeight="1" thickBot="1">
      <c r="A34" s="1108"/>
      <c r="B34" s="2134" t="s">
        <v>17</v>
      </c>
      <c r="C34" s="2135"/>
      <c r="D34" s="2135"/>
      <c r="E34" s="2135"/>
      <c r="F34" s="2135"/>
      <c r="G34" s="2135"/>
      <c r="H34" s="2135"/>
      <c r="I34" s="2135"/>
      <c r="J34" s="2135"/>
      <c r="K34" s="2135"/>
      <c r="L34" s="2135"/>
      <c r="M34" s="2135"/>
      <c r="N34" s="2135"/>
      <c r="O34" s="2135"/>
      <c r="P34" s="2135"/>
      <c r="Q34" s="2135"/>
      <c r="R34" s="2136"/>
      <c r="S34" s="2136"/>
      <c r="T34" s="2136"/>
      <c r="U34" s="2136"/>
      <c r="V34" s="2136"/>
      <c r="W34" s="2136"/>
      <c r="X34" s="2136"/>
      <c r="Y34" s="2136"/>
      <c r="Z34" s="2136"/>
      <c r="AA34" s="2136"/>
      <c r="AB34" s="2136"/>
      <c r="AC34" s="2136"/>
      <c r="AD34" s="2136"/>
      <c r="AE34" s="2136"/>
      <c r="AF34" s="2136"/>
      <c r="AG34" s="2136"/>
      <c r="AH34" s="2136"/>
      <c r="AI34" s="2136"/>
      <c r="AJ34" s="2136"/>
      <c r="AK34" s="2136"/>
      <c r="AL34" s="2136"/>
      <c r="AM34" s="2136"/>
      <c r="AN34" s="2136"/>
      <c r="AO34" s="2136"/>
      <c r="AP34" s="2136"/>
      <c r="AQ34" s="2136"/>
      <c r="AR34" s="2136"/>
      <c r="AS34" s="2137"/>
      <c r="AT34" s="2138"/>
      <c r="AU34" s="2139"/>
      <c r="AV34" s="2139"/>
      <c r="AW34" s="2139"/>
      <c r="AX34" s="2139"/>
      <c r="AY34" s="2139"/>
      <c r="AZ34" s="2140"/>
      <c r="BA34" s="1151"/>
      <c r="BB34" s="1108"/>
      <c r="BP34" s="1149"/>
    </row>
    <row r="35" spans="1:68" ht="21" customHeight="1">
      <c r="A35" s="1108"/>
      <c r="B35" s="1118"/>
      <c r="C35" s="1111"/>
      <c r="D35" s="1111"/>
      <c r="E35" s="1111"/>
      <c r="F35" s="1111"/>
      <c r="G35" s="1111"/>
      <c r="H35" s="1111"/>
      <c r="I35" s="1111"/>
      <c r="J35" s="1111"/>
      <c r="K35" s="1111"/>
      <c r="L35" s="1111"/>
      <c r="M35" s="1111"/>
      <c r="N35" s="1111"/>
      <c r="O35" s="1111"/>
      <c r="P35" s="1111"/>
      <c r="Q35" s="1111"/>
      <c r="R35" s="1111"/>
      <c r="S35" s="1111"/>
      <c r="T35" s="1111"/>
      <c r="U35" s="1111"/>
      <c r="V35" s="1111"/>
      <c r="W35" s="1111"/>
      <c r="X35" s="1111"/>
      <c r="Y35" s="1111"/>
      <c r="Z35" s="1111"/>
      <c r="AA35" s="1111"/>
      <c r="AB35" s="1111"/>
      <c r="AC35" s="1111"/>
      <c r="AD35" s="1111"/>
      <c r="AE35" s="1111"/>
      <c r="AF35" s="1111"/>
      <c r="AG35" s="1111"/>
      <c r="AH35" s="1111"/>
      <c r="AI35" s="1111"/>
      <c r="AJ35" s="1111"/>
      <c r="AK35" s="1111"/>
      <c r="AL35" s="1111"/>
      <c r="AM35" s="1111"/>
      <c r="AN35" s="1111"/>
      <c r="AO35" s="1953"/>
      <c r="AP35" s="1953"/>
      <c r="AQ35" s="1953"/>
      <c r="AR35" s="1953"/>
      <c r="AS35" s="1953"/>
      <c r="AT35" s="1953"/>
      <c r="AU35" s="1953"/>
      <c r="AV35" s="1953"/>
      <c r="AW35" s="1953"/>
      <c r="AX35" s="1953"/>
      <c r="AY35" s="1953"/>
      <c r="AZ35" s="1953"/>
      <c r="BA35" s="1111"/>
      <c r="BB35" s="1108"/>
      <c r="BP35" s="1149"/>
    </row>
    <row r="36" spans="1:68" s="1149" customFormat="1" ht="15" customHeight="1">
      <c r="A36" s="1117"/>
      <c r="B36" s="1119"/>
      <c r="C36" s="1119"/>
      <c r="D36" s="1119"/>
      <c r="E36" s="1119"/>
      <c r="F36" s="1119"/>
      <c r="G36" s="1119"/>
      <c r="H36" s="1119"/>
      <c r="I36" s="1119"/>
      <c r="J36" s="1119"/>
      <c r="K36" s="1119"/>
      <c r="L36" s="1119"/>
      <c r="M36" s="1119"/>
      <c r="N36" s="1119"/>
      <c r="O36" s="1119"/>
      <c r="P36" s="1119"/>
      <c r="Q36" s="1119"/>
      <c r="R36" s="1119"/>
      <c r="S36" s="1119"/>
      <c r="T36" s="1119"/>
      <c r="U36" s="1119"/>
      <c r="V36" s="1119"/>
      <c r="W36" s="1119"/>
      <c r="X36" s="1119"/>
      <c r="Y36" s="1119"/>
      <c r="Z36" s="1119"/>
      <c r="AA36" s="1119"/>
      <c r="AB36" s="1119"/>
      <c r="AC36" s="1119"/>
      <c r="AD36" s="1119"/>
      <c r="AE36" s="1119"/>
      <c r="AF36" s="1119"/>
      <c r="AG36" s="1119"/>
      <c r="AH36" s="1119"/>
      <c r="AI36" s="1119"/>
      <c r="AJ36" s="1119"/>
      <c r="AK36" s="1119"/>
      <c r="AL36" s="1119"/>
      <c r="AM36" s="1119"/>
      <c r="AN36" s="1119"/>
      <c r="AO36" s="1119"/>
      <c r="AP36" s="1119"/>
      <c r="AQ36" s="1119"/>
      <c r="AR36" s="1119"/>
      <c r="AS36" s="1119"/>
      <c r="AT36" s="1119"/>
      <c r="AU36" s="1119"/>
      <c r="AV36" s="1119"/>
      <c r="AW36" s="1119"/>
      <c r="AX36" s="1119"/>
      <c r="AY36" s="1119"/>
      <c r="AZ36" s="1119"/>
      <c r="BA36" s="1120"/>
      <c r="BB36" s="1117"/>
      <c r="BP36" s="1122"/>
    </row>
    <row r="37" spans="1:68" s="1149" customFormat="1" ht="15.75" customHeight="1">
      <c r="A37" s="1117"/>
      <c r="B37" s="1120"/>
      <c r="C37" s="1120"/>
      <c r="D37" s="1120"/>
      <c r="E37" s="1120"/>
      <c r="F37" s="1120"/>
      <c r="G37" s="1120"/>
      <c r="H37" s="1120"/>
      <c r="I37" s="1120"/>
      <c r="J37" s="1120"/>
      <c r="K37" s="1120"/>
      <c r="L37" s="1120"/>
      <c r="M37" s="1120"/>
      <c r="N37" s="1120"/>
      <c r="O37" s="1120"/>
      <c r="P37" s="1120"/>
      <c r="Q37" s="1120"/>
      <c r="R37" s="1120"/>
      <c r="S37" s="1120"/>
      <c r="T37" s="1120"/>
      <c r="U37" s="1120"/>
      <c r="V37" s="1120"/>
      <c r="W37" s="1120"/>
      <c r="X37" s="1120"/>
      <c r="Y37" s="1120"/>
      <c r="Z37" s="1120"/>
      <c r="AA37" s="1120"/>
      <c r="AB37" s="1120"/>
      <c r="AC37" s="1120"/>
      <c r="AD37" s="1120"/>
      <c r="AE37" s="1120"/>
      <c r="AF37" s="1120"/>
      <c r="AG37" s="1120"/>
      <c r="AH37" s="1120"/>
      <c r="AI37" s="1120"/>
      <c r="AJ37" s="1120"/>
      <c r="AK37" s="1120"/>
      <c r="AL37" s="1120"/>
      <c r="AM37" s="1120"/>
      <c r="AN37" s="1120"/>
      <c r="AO37" s="1120"/>
      <c r="AP37" s="1120"/>
      <c r="AQ37" s="1120"/>
      <c r="AR37" s="1120"/>
      <c r="AS37" s="1120"/>
      <c r="AT37" s="1120"/>
      <c r="AU37" s="1120"/>
      <c r="AV37" s="1120"/>
      <c r="AW37" s="1120"/>
      <c r="AX37" s="1120"/>
      <c r="AY37" s="1120"/>
      <c r="AZ37" s="1120"/>
      <c r="BA37" s="1121"/>
      <c r="BB37" s="1117"/>
      <c r="BE37" s="1117"/>
      <c r="BP37" s="1122"/>
    </row>
    <row r="38" spans="1:68" s="1149" customFormat="1" ht="17.25" customHeight="1">
      <c r="A38" s="1117"/>
      <c r="B38" s="1121"/>
      <c r="C38" s="1121"/>
      <c r="D38" s="1121"/>
      <c r="E38" s="1121"/>
      <c r="F38" s="1121"/>
      <c r="G38" s="1121"/>
      <c r="H38" s="1121"/>
      <c r="I38" s="1121"/>
      <c r="J38" s="1121"/>
      <c r="K38" s="1121"/>
      <c r="L38" s="1121"/>
      <c r="M38" s="1121"/>
      <c r="N38" s="1121"/>
      <c r="O38" s="1121"/>
      <c r="P38" s="1121"/>
      <c r="Q38" s="1121"/>
      <c r="R38" s="1121"/>
      <c r="S38" s="1121"/>
      <c r="T38" s="1121"/>
      <c r="U38" s="1121"/>
      <c r="V38" s="1121"/>
      <c r="W38" s="1121"/>
      <c r="X38" s="1121"/>
      <c r="Y38" s="1121"/>
      <c r="Z38" s="1121"/>
      <c r="AA38" s="1121"/>
      <c r="AB38" s="1121"/>
      <c r="AC38" s="1121"/>
      <c r="AD38" s="1121"/>
      <c r="AE38" s="1121"/>
      <c r="AF38" s="1121"/>
      <c r="AG38" s="1121"/>
      <c r="AH38" s="1121"/>
      <c r="AI38" s="1121"/>
      <c r="AJ38" s="1121"/>
      <c r="AK38" s="1121"/>
      <c r="AL38" s="1121"/>
      <c r="AM38" s="1121"/>
      <c r="AN38" s="1121"/>
      <c r="AO38" s="1121"/>
      <c r="AP38" s="1121"/>
      <c r="AQ38" s="1121"/>
      <c r="AR38" s="1121"/>
      <c r="AS38" s="1121"/>
      <c r="AT38" s="1121"/>
      <c r="AU38" s="1121"/>
      <c r="AV38" s="1121"/>
      <c r="AW38" s="1121"/>
      <c r="AX38" s="1121"/>
      <c r="AY38" s="1121"/>
      <c r="AZ38" s="1121"/>
      <c r="BA38" s="1119"/>
      <c r="BB38" s="1117"/>
      <c r="BP38" s="1122"/>
    </row>
    <row r="39" spans="1:68" ht="21" customHeight="1">
      <c r="A39" s="1108"/>
      <c r="B39" s="1109"/>
      <c r="C39" s="1109"/>
      <c r="D39" s="1109"/>
      <c r="E39" s="1109"/>
      <c r="F39" s="1108"/>
      <c r="G39" s="1108"/>
      <c r="H39" s="1108"/>
      <c r="I39" s="1108"/>
      <c r="J39" s="1108"/>
      <c r="K39" s="1108"/>
      <c r="L39" s="1108"/>
      <c r="M39" s="1108"/>
      <c r="N39" s="1108"/>
      <c r="O39" s="1108"/>
      <c r="P39" s="1108"/>
      <c r="Q39" s="1108"/>
      <c r="R39" s="1108"/>
      <c r="S39" s="1108"/>
      <c r="T39" s="1108"/>
      <c r="U39" s="1108"/>
      <c r="V39" s="1108"/>
      <c r="W39" s="1108"/>
      <c r="X39" s="1108"/>
      <c r="Y39" s="1108"/>
      <c r="Z39" s="1108"/>
      <c r="AA39" s="1108"/>
      <c r="AB39" s="1108"/>
      <c r="AC39" s="1108"/>
      <c r="AD39" s="1108"/>
      <c r="AE39" s="1108"/>
      <c r="AF39" s="1108"/>
      <c r="AG39" s="1108"/>
      <c r="AH39" s="1108"/>
      <c r="AI39" s="1108"/>
      <c r="AJ39" s="1108"/>
      <c r="AK39" s="1108"/>
      <c r="AL39" s="1108"/>
      <c r="AM39" s="1108"/>
      <c r="AN39" s="1108"/>
      <c r="AO39" s="1108"/>
      <c r="AP39" s="1108"/>
      <c r="AQ39" s="1108"/>
      <c r="AR39" s="1108"/>
      <c r="AS39" s="1108"/>
      <c r="AT39" s="1108"/>
      <c r="AU39" s="1108"/>
      <c r="AV39" s="1108"/>
      <c r="AW39" s="1108"/>
      <c r="AX39" s="1108"/>
      <c r="AY39" s="1108"/>
      <c r="AZ39" s="1108"/>
      <c r="BA39" s="1108"/>
      <c r="BB39" s="1108"/>
      <c r="BP39" s="1122"/>
    </row>
    <row r="40" spans="1:68" ht="33.75" customHeight="1">
      <c r="A40" s="1108"/>
      <c r="B40" s="1109"/>
      <c r="C40" s="1109"/>
      <c r="D40" s="1109"/>
      <c r="E40" s="1109"/>
      <c r="F40" s="1108"/>
      <c r="G40" s="1108"/>
      <c r="H40" s="1108"/>
      <c r="I40" s="1108"/>
      <c r="J40" s="1108"/>
      <c r="K40" s="1108"/>
      <c r="L40" s="1108"/>
      <c r="M40" s="1108"/>
      <c r="N40" s="1108"/>
      <c r="O40" s="1108"/>
      <c r="P40" s="1108"/>
      <c r="Q40" s="1108"/>
      <c r="R40" s="1108"/>
      <c r="S40" s="1108"/>
      <c r="T40" s="1108"/>
      <c r="U40" s="1108"/>
      <c r="V40" s="1108"/>
      <c r="W40" s="1108"/>
      <c r="X40" s="1108"/>
      <c r="Y40" s="1108"/>
      <c r="Z40" s="1108"/>
      <c r="AA40" s="1108"/>
      <c r="AB40" s="1108"/>
      <c r="AC40" s="1108"/>
      <c r="AD40" s="1108"/>
      <c r="AE40" s="1108"/>
      <c r="AF40" s="1108"/>
      <c r="AG40" s="1108"/>
      <c r="AH40" s="1108"/>
      <c r="AI40" s="1108"/>
      <c r="AJ40" s="1108"/>
      <c r="AK40" s="1108"/>
      <c r="AL40" s="1108"/>
      <c r="AM40" s="1108"/>
      <c r="AN40" s="1108"/>
      <c r="AO40" s="1108"/>
      <c r="AP40" s="1108"/>
      <c r="AQ40" s="1108"/>
      <c r="AR40" s="1108"/>
      <c r="AS40" s="1108"/>
      <c r="AT40" s="1108"/>
      <c r="AU40" s="1108"/>
      <c r="AV40" s="1108"/>
      <c r="AW40" s="1108"/>
      <c r="AX40" s="1108"/>
      <c r="AY40" s="1108"/>
      <c r="AZ40" s="1108"/>
      <c r="BA40" s="1108"/>
      <c r="BB40" s="1108"/>
      <c r="BP40" s="1122"/>
    </row>
    <row r="41" spans="1:68" ht="48" customHeight="1">
      <c r="A41" s="1108"/>
      <c r="B41" s="1109"/>
      <c r="C41" s="1109"/>
      <c r="D41" s="1109"/>
      <c r="E41" s="1109"/>
      <c r="F41" s="1108"/>
      <c r="G41" s="1108"/>
      <c r="H41" s="1108"/>
      <c r="I41" s="1108"/>
      <c r="J41" s="1108"/>
      <c r="K41" s="1108"/>
      <c r="L41" s="1108"/>
      <c r="M41" s="1108"/>
      <c r="N41" s="1108"/>
      <c r="O41" s="1108"/>
      <c r="P41" s="1108"/>
      <c r="Q41" s="1108"/>
      <c r="R41" s="1108"/>
      <c r="S41" s="1108"/>
      <c r="T41" s="1108"/>
      <c r="U41" s="1108"/>
      <c r="V41" s="1108"/>
      <c r="W41" s="1108"/>
      <c r="X41" s="1108"/>
      <c r="Y41" s="1108"/>
      <c r="Z41" s="1108"/>
      <c r="AA41" s="1108"/>
      <c r="AB41" s="1108"/>
      <c r="AC41" s="1108"/>
      <c r="AD41" s="1108"/>
      <c r="AE41" s="1108"/>
      <c r="AF41" s="1108"/>
      <c r="AG41" s="1108"/>
      <c r="AH41" s="1108"/>
      <c r="AI41" s="1108"/>
      <c r="AJ41" s="1108"/>
      <c r="AK41" s="1108"/>
      <c r="AL41" s="1108"/>
      <c r="AM41" s="1108"/>
      <c r="AN41" s="1108"/>
      <c r="AO41" s="1108"/>
      <c r="AP41" s="1108"/>
      <c r="AQ41" s="1108"/>
      <c r="AR41" s="1108"/>
      <c r="AS41" s="1108"/>
      <c r="AT41" s="1108"/>
      <c r="AU41" s="1108"/>
      <c r="AV41" s="1108"/>
      <c r="AW41" s="1108"/>
      <c r="AX41" s="1108"/>
      <c r="AY41" s="1108"/>
      <c r="AZ41" s="1108"/>
      <c r="BA41" s="1108"/>
      <c r="BB41" s="1108"/>
      <c r="BP41" s="1122"/>
    </row>
    <row r="42" spans="1:68" ht="21" customHeight="1">
      <c r="A42" s="1108"/>
      <c r="B42" s="1109"/>
      <c r="C42" s="1109"/>
      <c r="D42" s="1109"/>
      <c r="E42" s="1109"/>
      <c r="F42" s="1108"/>
      <c r="G42" s="1108"/>
      <c r="H42" s="1108"/>
      <c r="I42" s="1108"/>
      <c r="J42" s="1108"/>
      <c r="K42" s="1108"/>
      <c r="L42" s="1108"/>
      <c r="M42" s="1108"/>
      <c r="N42" s="1108"/>
      <c r="O42" s="1108"/>
      <c r="P42" s="1108"/>
      <c r="Q42" s="1108"/>
      <c r="R42" s="1108"/>
      <c r="S42" s="1108"/>
      <c r="T42" s="1108"/>
      <c r="U42" s="1108"/>
      <c r="V42" s="1108"/>
      <c r="W42" s="1108"/>
      <c r="X42" s="1108"/>
      <c r="Y42" s="1108"/>
      <c r="Z42" s="1108"/>
      <c r="AA42" s="1108"/>
      <c r="AB42" s="1108"/>
      <c r="AC42" s="1108"/>
      <c r="AD42" s="1108"/>
      <c r="AE42" s="1108"/>
      <c r="AF42" s="1108"/>
      <c r="AG42" s="1108"/>
      <c r="AH42" s="1108"/>
      <c r="AI42" s="1108"/>
      <c r="AJ42" s="1108"/>
      <c r="AK42" s="1108"/>
      <c r="AL42" s="1108"/>
      <c r="AM42" s="1108"/>
      <c r="AN42" s="1108"/>
      <c r="AO42" s="1108"/>
      <c r="AP42" s="1108"/>
      <c r="AQ42" s="1108"/>
      <c r="AR42" s="1108"/>
      <c r="AS42" s="1108"/>
      <c r="AT42" s="1108"/>
      <c r="AU42" s="1108"/>
      <c r="AV42" s="1108"/>
      <c r="AW42" s="1108"/>
      <c r="AX42" s="1108"/>
      <c r="AY42" s="1108"/>
      <c r="AZ42" s="1108"/>
      <c r="BA42" s="1108"/>
      <c r="BB42" s="1108"/>
      <c r="BP42" s="1122"/>
    </row>
    <row r="49" spans="58:58" ht="21" customHeight="1">
      <c r="BF49" s="1122" t="s">
        <v>471</v>
      </c>
    </row>
    <row r="50" spans="58:58" ht="21" customHeight="1">
      <c r="BF50" s="1122" t="s">
        <v>472</v>
      </c>
    </row>
    <row r="51" spans="58:58" ht="21" customHeight="1">
      <c r="BF51" s="1122" t="s">
        <v>473</v>
      </c>
    </row>
    <row r="52" spans="58:58" ht="21" customHeight="1">
      <c r="BF52" s="1122" t="s">
        <v>474</v>
      </c>
    </row>
  </sheetData>
  <sheetProtection algorithmName="SHA-512" hashValue="MDUCy4AR7s19t08UFpkWOVC2ONmbMRZciT5Nrbbwg/D3A1XbZfFoCh01gx6hItLKKjLmxImr12EOQAUFMvbB6g==" saltValue="JfMX+nTOD+ccQXxnJOoW0Q==" spinCount="100000" sheet="1" objects="1" scenarios="1"/>
  <mergeCells count="122">
    <mergeCell ref="B34:AS34"/>
    <mergeCell ref="AT34:AZ34"/>
    <mergeCell ref="AO35:AZ35"/>
    <mergeCell ref="B32:G32"/>
    <mergeCell ref="AT32:AV32"/>
    <mergeCell ref="AW32:AY32"/>
    <mergeCell ref="B33:G33"/>
    <mergeCell ref="H33:J33"/>
    <mergeCell ref="K33:Q33"/>
    <mergeCell ref="AT33:AV33"/>
    <mergeCell ref="AW33:AY33"/>
    <mergeCell ref="B30:G30"/>
    <mergeCell ref="H30:J30"/>
    <mergeCell ref="K30:Q30"/>
    <mergeCell ref="AT30:AV30"/>
    <mergeCell ref="AW30:AY30"/>
    <mergeCell ref="B31:G31"/>
    <mergeCell ref="AT31:AV31"/>
    <mergeCell ref="AW31:AY31"/>
    <mergeCell ref="B28:Q28"/>
    <mergeCell ref="AT28:AV28"/>
    <mergeCell ref="AW28:AY28"/>
    <mergeCell ref="B29:G29"/>
    <mergeCell ref="H29:J29"/>
    <mergeCell ref="K29:Q29"/>
    <mergeCell ref="AT29:AV29"/>
    <mergeCell ref="AW29:AY29"/>
    <mergeCell ref="B26:G26"/>
    <mergeCell ref="H26:J26"/>
    <mergeCell ref="K26:Q26"/>
    <mergeCell ref="AT26:AV26"/>
    <mergeCell ref="AW26:AY26"/>
    <mergeCell ref="B27:G27"/>
    <mergeCell ref="H27:J27"/>
    <mergeCell ref="K27:Q27"/>
    <mergeCell ref="AT27:AV27"/>
    <mergeCell ref="AW27:AY27"/>
    <mergeCell ref="B24:G24"/>
    <mergeCell ref="H24:J24"/>
    <mergeCell ref="K24:Q24"/>
    <mergeCell ref="AT24:AV24"/>
    <mergeCell ref="AW24:AY24"/>
    <mergeCell ref="B25:G25"/>
    <mergeCell ref="H25:J25"/>
    <mergeCell ref="K25:Q25"/>
    <mergeCell ref="AT25:AV25"/>
    <mergeCell ref="AW25:AY25"/>
    <mergeCell ref="B22:G22"/>
    <mergeCell ref="H22:J22"/>
    <mergeCell ref="K22:Q22"/>
    <mergeCell ref="AT22:AV22"/>
    <mergeCell ref="AW22:AY22"/>
    <mergeCell ref="B23:G23"/>
    <mergeCell ref="H23:J23"/>
    <mergeCell ref="K23:Q23"/>
    <mergeCell ref="AT23:AV23"/>
    <mergeCell ref="AW23:AY23"/>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13:G13"/>
    <mergeCell ref="H13:J13"/>
    <mergeCell ref="K13:Q13"/>
    <mergeCell ref="AT13:AV13"/>
    <mergeCell ref="AW13:AY13"/>
    <mergeCell ref="AM9:AS9"/>
    <mergeCell ref="AT9:AV12"/>
    <mergeCell ref="AW9:AY12"/>
    <mergeCell ref="AZ9:AZ12"/>
    <mergeCell ref="B3:AV3"/>
    <mergeCell ref="B4:AZ4"/>
    <mergeCell ref="B6:J6"/>
    <mergeCell ref="K6:X6"/>
    <mergeCell ref="B7:J7"/>
    <mergeCell ref="K7:X7"/>
    <mergeCell ref="BA9:BA12"/>
    <mergeCell ref="P10:Q10"/>
    <mergeCell ref="P11:Q11"/>
    <mergeCell ref="P12:Q12"/>
    <mergeCell ref="B9:G12"/>
    <mergeCell ref="H9:J12"/>
    <mergeCell ref="K9:O12"/>
    <mergeCell ref="R9:X9"/>
    <mergeCell ref="Y9:AE9"/>
    <mergeCell ref="AF9:AL9"/>
  </mergeCells>
  <phoneticPr fontId="4"/>
  <dataValidations count="1">
    <dataValidation type="list" allowBlank="1" showInputMessage="1" showErrorMessage="1" sqref="H13:J27" xr:uid="{00000000-0002-0000-0B00-000000000000}">
      <formula1>$BF$48:$BF$52</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pageSetUpPr fitToPage="1"/>
  </sheetPr>
  <dimension ref="A2:BA73"/>
  <sheetViews>
    <sheetView showGridLines="0" view="pageBreakPreview" zoomScale="93" zoomScaleNormal="100" zoomScaleSheetLayoutView="93" workbookViewId="0">
      <selection activeCell="AG12" sqref="AG12:AH12"/>
    </sheetView>
  </sheetViews>
  <sheetFormatPr defaultColWidth="9" defaultRowHeight="13"/>
  <cols>
    <col min="1" max="1" width="1.90625" customWidth="1"/>
    <col min="2" max="2" width="19.08984375" customWidth="1"/>
    <col min="3" max="3" width="4.0898437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2" width="3.08984375" style="17" customWidth="1"/>
    <col min="13" max="13" width="2.9062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customWidth="1"/>
    <col min="35" max="35" width="4.6328125" customWidth="1"/>
    <col min="36" max="37" width="3.08984375" customWidth="1"/>
    <col min="38" max="38" width="4.6328125" customWidth="1"/>
    <col min="39" max="39" width="3.08984375" customWidth="1"/>
    <col min="40" max="40" width="4.36328125" customWidth="1"/>
    <col min="41" max="41" width="4.6328125" customWidth="1"/>
    <col min="42" max="42" width="5.90625" customWidth="1"/>
    <col min="43" max="43" width="2.6328125" customWidth="1"/>
    <col min="44" max="44" width="3.08984375" customWidth="1"/>
    <col min="45" max="45" width="7.453125" customWidth="1"/>
  </cols>
  <sheetData>
    <row r="2" spans="1:53" s="27" customFormat="1" ht="22.5" customHeight="1">
      <c r="A2" s="20" t="s">
        <v>34</v>
      </c>
      <c r="B2" s="21"/>
      <c r="C2" s="22"/>
      <c r="D2" s="22"/>
      <c r="E2" s="22"/>
      <c r="F2" s="22"/>
      <c r="G2" s="23" t="s">
        <v>304</v>
      </c>
      <c r="H2" s="23"/>
      <c r="I2" s="23"/>
      <c r="J2" s="23"/>
      <c r="K2" s="23"/>
      <c r="L2" s="23"/>
      <c r="M2" s="23"/>
      <c r="N2" s="23"/>
      <c r="O2" s="23"/>
      <c r="P2" s="23"/>
      <c r="Q2" s="23"/>
      <c r="R2" s="23"/>
      <c r="S2" s="23"/>
      <c r="T2" s="23"/>
      <c r="U2" s="23"/>
      <c r="V2" s="23"/>
      <c r="W2" s="23"/>
      <c r="X2" s="23"/>
      <c r="Y2" s="23"/>
      <c r="Z2" s="23"/>
      <c r="AA2" s="23"/>
      <c r="AB2" s="23"/>
      <c r="AC2" s="23"/>
      <c r="AD2" s="22"/>
      <c r="AE2" s="22"/>
      <c r="AF2" s="22"/>
      <c r="AG2" s="22"/>
      <c r="AH2" s="22"/>
      <c r="AI2" s="22"/>
      <c r="AJ2" s="22"/>
      <c r="AK2" s="22"/>
      <c r="AL2" s="24"/>
      <c r="AM2" s="24"/>
      <c r="AN2" s="24"/>
      <c r="AO2" s="24"/>
      <c r="AP2" s="25"/>
      <c r="AQ2" s="26" t="s">
        <v>35</v>
      </c>
      <c r="AR2" s="24"/>
      <c r="AS2" s="26"/>
      <c r="AT2" s="24"/>
    </row>
    <row r="3" spans="1:53" s="27" customFormat="1" ht="22.5" customHeight="1">
      <c r="A3" s="20"/>
      <c r="B3" s="21"/>
      <c r="C3" s="22"/>
      <c r="D3" s="22"/>
      <c r="E3" s="22"/>
      <c r="F3" s="22"/>
      <c r="G3" s="23"/>
      <c r="H3" s="23"/>
      <c r="I3" s="23"/>
      <c r="J3" s="23"/>
      <c r="K3" s="23"/>
      <c r="L3" s="23"/>
      <c r="M3" s="23" t="s">
        <v>39</v>
      </c>
      <c r="N3" s="23"/>
      <c r="O3" s="23"/>
      <c r="P3" s="23"/>
      <c r="Q3" s="23"/>
      <c r="R3" s="23"/>
      <c r="S3" s="23"/>
      <c r="T3" s="23"/>
      <c r="U3" s="23"/>
      <c r="V3" s="23"/>
      <c r="W3" s="23"/>
      <c r="X3" s="23"/>
      <c r="Y3" s="23"/>
      <c r="Z3" s="23"/>
      <c r="AA3" s="23"/>
      <c r="AB3" s="23"/>
      <c r="AC3" s="23"/>
      <c r="AD3" s="22"/>
      <c r="AE3" s="22"/>
      <c r="AF3" s="22"/>
      <c r="AG3" s="22"/>
      <c r="AH3" s="22"/>
      <c r="AI3" s="22"/>
      <c r="AJ3" s="22"/>
      <c r="AK3" s="22"/>
      <c r="AL3" s="24"/>
      <c r="AM3" s="24"/>
      <c r="AN3" s="24"/>
      <c r="AO3" s="24"/>
      <c r="AP3" s="25"/>
      <c r="AQ3" s="24"/>
      <c r="AR3" s="24"/>
      <c r="AS3" s="26"/>
      <c r="AT3" s="24"/>
    </row>
    <row r="4" spans="1:53" s="27" customFormat="1" ht="12" customHeight="1" thickBot="1">
      <c r="B4" s="21"/>
      <c r="C4" s="22"/>
      <c r="D4" s="22"/>
      <c r="E4" s="22"/>
      <c r="F4" s="22"/>
      <c r="G4" s="21"/>
      <c r="H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4"/>
      <c r="AM4" s="24"/>
      <c r="AN4" s="24"/>
      <c r="AO4" s="24"/>
      <c r="AP4" s="24"/>
      <c r="AQ4" s="24"/>
      <c r="AR4" s="24"/>
      <c r="AS4" s="28"/>
      <c r="AT4" s="24"/>
    </row>
    <row r="5" spans="1:53" ht="31.5" customHeight="1" thickBot="1">
      <c r="B5" s="17"/>
      <c r="E5"/>
      <c r="F5" s="2175" t="s">
        <v>642</v>
      </c>
      <c r="G5" s="2175"/>
      <c r="H5" s="2175"/>
      <c r="I5" s="2151"/>
      <c r="J5" s="2155"/>
      <c r="K5" s="2153" t="s">
        <v>350</v>
      </c>
      <c r="L5" s="2154"/>
      <c r="M5" s="2151"/>
      <c r="N5" s="2152"/>
      <c r="O5" s="2153" t="s">
        <v>351</v>
      </c>
      <c r="P5" s="2154"/>
      <c r="Q5" s="2154" t="s">
        <v>222</v>
      </c>
      <c r="R5" s="2154"/>
      <c r="S5" s="30" t="s">
        <v>642</v>
      </c>
      <c r="T5" s="30"/>
      <c r="U5" s="2151"/>
      <c r="V5" s="2155"/>
      <c r="W5" s="2153" t="s">
        <v>350</v>
      </c>
      <c r="X5" s="2154"/>
      <c r="Y5" s="2151"/>
      <c r="Z5" s="2155"/>
      <c r="AA5" s="2153" t="s">
        <v>351</v>
      </c>
      <c r="AB5" s="2154"/>
      <c r="AC5" s="2180" t="s">
        <v>40</v>
      </c>
      <c r="AD5" s="2180"/>
      <c r="AE5" s="2180"/>
      <c r="AF5" s="2180"/>
      <c r="AG5" s="2180"/>
      <c r="AH5" s="2180"/>
      <c r="AI5" s="2180"/>
      <c r="AJ5" s="2180"/>
      <c r="AK5" s="2180"/>
      <c r="AL5" s="2180"/>
      <c r="AM5" s="2180"/>
      <c r="AN5" s="2180"/>
      <c r="AO5" s="2180"/>
      <c r="AP5" s="2180"/>
      <c r="AQ5" s="2180"/>
      <c r="AR5" s="2180"/>
      <c r="AS5" s="2180"/>
    </row>
    <row r="6" spans="1:53" ht="20.25" customHeight="1" thickBot="1">
      <c r="AE6" s="31" t="s">
        <v>41</v>
      </c>
      <c r="AM6" s="2270" t="s">
        <v>653</v>
      </c>
      <c r="AN6" s="2270"/>
      <c r="AO6" s="2270"/>
      <c r="AP6" s="2270"/>
      <c r="AQ6" s="2270"/>
      <c r="AR6" s="2270"/>
      <c r="AS6" s="2270"/>
    </row>
    <row r="7" spans="1:53" ht="31.5" customHeight="1" thickBot="1">
      <c r="B7" s="568" t="s">
        <v>42</v>
      </c>
      <c r="C7" s="2156"/>
      <c r="D7" s="2157"/>
      <c r="E7" s="2157"/>
      <c r="F7" s="2157"/>
      <c r="G7" s="2157"/>
      <c r="H7" s="2157"/>
      <c r="I7" s="2157"/>
      <c r="J7" s="2157"/>
      <c r="K7" s="2158"/>
      <c r="L7" s="2159" t="s">
        <v>43</v>
      </c>
      <c r="M7" s="2160"/>
      <c r="N7" s="2161"/>
      <c r="O7" s="2156"/>
      <c r="P7" s="2157"/>
      <c r="Q7" s="2157"/>
      <c r="R7" s="2157"/>
      <c r="S7" s="2157"/>
      <c r="T7" s="2157"/>
      <c r="U7" s="2157"/>
      <c r="V7" s="2157"/>
      <c r="W7" s="2157"/>
      <c r="X7" s="2158"/>
      <c r="Y7" s="2159" t="s">
        <v>44</v>
      </c>
      <c r="Z7" s="2160"/>
      <c r="AA7" s="2161"/>
      <c r="AB7" s="2162"/>
      <c r="AC7" s="2163"/>
      <c r="AD7" s="2167">
        <v>1</v>
      </c>
      <c r="AE7" s="2168"/>
      <c r="AF7" s="2168"/>
      <c r="AG7" s="2168"/>
      <c r="AH7" s="2168"/>
      <c r="AI7" s="2168"/>
      <c r="AJ7" s="2168"/>
      <c r="AK7" s="2168"/>
      <c r="AL7" s="2168"/>
      <c r="AM7" s="2168"/>
      <c r="AN7" s="2168"/>
      <c r="AO7" s="2168"/>
      <c r="AP7" s="2168"/>
      <c r="AQ7" s="2168"/>
      <c r="AR7" s="2168"/>
      <c r="AS7" s="2169"/>
      <c r="AT7" s="17"/>
    </row>
    <row r="8" spans="1:53" ht="53.25" customHeight="1" thickBot="1">
      <c r="B8" s="568" t="s">
        <v>250</v>
      </c>
      <c r="C8" s="2162"/>
      <c r="D8" s="2176"/>
      <c r="E8" s="2176"/>
      <c r="F8" s="2176"/>
      <c r="G8" s="2176"/>
      <c r="H8" s="2176"/>
      <c r="I8" s="2176"/>
      <c r="J8" s="2176"/>
      <c r="K8" s="2163"/>
      <c r="L8" s="2159" t="s">
        <v>249</v>
      </c>
      <c r="M8" s="2160"/>
      <c r="N8" s="2161"/>
      <c r="O8" s="2156"/>
      <c r="P8" s="2157"/>
      <c r="Q8" s="2158"/>
      <c r="R8" s="2177" t="s">
        <v>45</v>
      </c>
      <c r="S8" s="2178"/>
      <c r="T8" s="2179"/>
      <c r="U8" s="2156"/>
      <c r="V8" s="2157"/>
      <c r="W8" s="2157"/>
      <c r="X8" s="2158"/>
      <c r="Y8" s="2170" t="s">
        <v>658</v>
      </c>
      <c r="Z8" s="2171"/>
      <c r="AA8" s="2171"/>
      <c r="AB8" s="2171"/>
      <c r="AC8" s="2172">
        <v>2</v>
      </c>
      <c r="AD8" s="2271"/>
      <c r="AE8" s="2272"/>
      <c r="AF8" s="2272"/>
      <c r="AG8" s="2272"/>
      <c r="AH8" s="2272"/>
      <c r="AI8" s="2272"/>
      <c r="AJ8" s="2273" t="s">
        <v>659</v>
      </c>
      <c r="AK8" s="2160"/>
      <c r="AL8" s="2160"/>
      <c r="AM8" s="2160"/>
      <c r="AN8" s="2161"/>
      <c r="AO8" s="2280"/>
      <c r="AP8" s="2281"/>
      <c r="AQ8" s="2281"/>
      <c r="AR8" s="2281"/>
      <c r="AS8" s="2282"/>
    </row>
    <row r="9" spans="1:53" ht="41.25" customHeight="1" thickBot="1">
      <c r="Y9" s="2173"/>
      <c r="Z9" s="2174"/>
      <c r="AA9" s="2174"/>
      <c r="AB9" s="2174"/>
      <c r="AC9" s="2174"/>
      <c r="AD9" s="2174"/>
      <c r="AE9" s="2174"/>
      <c r="AF9" s="2174"/>
      <c r="AG9" s="2174"/>
      <c r="AH9" s="2174"/>
      <c r="AI9" s="2174"/>
      <c r="AJ9" s="2174"/>
      <c r="AK9" s="2174"/>
      <c r="AL9" s="2174"/>
      <c r="AM9" s="2174"/>
      <c r="AN9" s="2174"/>
      <c r="AO9" s="2174"/>
      <c r="AP9" s="2174"/>
      <c r="AQ9" s="2174"/>
      <c r="AR9" s="2174"/>
      <c r="AS9" s="2174"/>
      <c r="AT9" s="34"/>
      <c r="AU9" s="34"/>
      <c r="AV9" s="34"/>
    </row>
    <row r="10" spans="1:53" ht="25.5" customHeight="1" thickBot="1">
      <c r="B10" s="2191" t="s">
        <v>48</v>
      </c>
      <c r="C10" s="2192"/>
      <c r="D10" s="2192"/>
      <c r="E10" s="2193"/>
      <c r="F10" s="2164" t="s">
        <v>49</v>
      </c>
      <c r="G10" s="2165"/>
      <c r="H10" s="2166"/>
      <c r="I10" s="2164" t="s">
        <v>50</v>
      </c>
      <c r="J10" s="2165"/>
      <c r="K10" s="2166"/>
      <c r="L10" s="2149" t="s">
        <v>51</v>
      </c>
      <c r="M10" s="2147"/>
      <c r="N10" s="2150"/>
      <c r="O10" s="2149" t="s">
        <v>52</v>
      </c>
      <c r="P10" s="2147"/>
      <c r="Q10" s="2150"/>
      <c r="R10" s="2146" t="s">
        <v>210</v>
      </c>
      <c r="S10" s="2147"/>
      <c r="T10" s="2148"/>
      <c r="U10" s="2149" t="s">
        <v>211</v>
      </c>
      <c r="V10" s="2147"/>
      <c r="W10" s="2150"/>
      <c r="X10" s="2164" t="s">
        <v>53</v>
      </c>
      <c r="Y10" s="2165"/>
      <c r="Z10" s="2166"/>
      <c r="AA10" s="2164" t="s">
        <v>54</v>
      </c>
      <c r="AB10" s="2165"/>
      <c r="AC10" s="2166"/>
      <c r="AD10" s="2149" t="s">
        <v>55</v>
      </c>
      <c r="AE10" s="2147"/>
      <c r="AF10" s="2148"/>
      <c r="AG10" s="2181" t="s">
        <v>56</v>
      </c>
      <c r="AH10" s="2147"/>
      <c r="AI10" s="2150"/>
      <c r="AJ10" s="2146" t="s">
        <v>212</v>
      </c>
      <c r="AK10" s="2147"/>
      <c r="AL10" s="2148"/>
      <c r="AM10" s="2149" t="s">
        <v>213</v>
      </c>
      <c r="AN10" s="2147"/>
      <c r="AO10" s="2150"/>
      <c r="AP10" s="17"/>
      <c r="AQ10" s="2164" t="s">
        <v>57</v>
      </c>
      <c r="AR10" s="2165"/>
      <c r="AS10" s="2166"/>
      <c r="AT10" s="17"/>
      <c r="AU10" s="17"/>
      <c r="AV10" s="17"/>
      <c r="AW10" s="17"/>
      <c r="AX10" s="35"/>
    </row>
    <row r="11" spans="1:53" ht="25.5" customHeight="1" thickBot="1">
      <c r="B11" s="2182" t="s">
        <v>58</v>
      </c>
      <c r="C11" s="2183"/>
      <c r="D11" s="2183"/>
      <c r="E11" s="2183"/>
      <c r="F11" s="2184"/>
      <c r="G11" s="2185"/>
      <c r="H11" s="36" t="s">
        <v>59</v>
      </c>
      <c r="I11" s="2184"/>
      <c r="J11" s="2185"/>
      <c r="K11" s="36" t="s">
        <v>59</v>
      </c>
      <c r="L11" s="2184"/>
      <c r="M11" s="2185"/>
      <c r="N11" s="36" t="s">
        <v>59</v>
      </c>
      <c r="O11" s="2186"/>
      <c r="P11" s="2187"/>
      <c r="Q11" s="36" t="s">
        <v>59</v>
      </c>
      <c r="R11" s="2185"/>
      <c r="S11" s="2185"/>
      <c r="T11" s="37" t="s">
        <v>59</v>
      </c>
      <c r="U11" s="2184"/>
      <c r="V11" s="2185"/>
      <c r="W11" s="36" t="s">
        <v>59</v>
      </c>
      <c r="X11" s="2184"/>
      <c r="Y11" s="2185"/>
      <c r="Z11" s="36" t="s">
        <v>59</v>
      </c>
      <c r="AA11" s="2184"/>
      <c r="AB11" s="2185"/>
      <c r="AC11" s="36" t="s">
        <v>59</v>
      </c>
      <c r="AD11" s="2184"/>
      <c r="AE11" s="2185"/>
      <c r="AF11" s="37" t="s">
        <v>59</v>
      </c>
      <c r="AG11" s="2188"/>
      <c r="AH11" s="2187"/>
      <c r="AI11" s="36" t="s">
        <v>59</v>
      </c>
      <c r="AJ11" s="2185"/>
      <c r="AK11" s="2185"/>
      <c r="AL11" s="37" t="s">
        <v>59</v>
      </c>
      <c r="AM11" s="2184"/>
      <c r="AN11" s="2185"/>
      <c r="AO11" s="36" t="s">
        <v>59</v>
      </c>
      <c r="AP11" s="17"/>
      <c r="AQ11" s="2189">
        <f t="shared" ref="AQ11:AQ18" si="0">F11+I11+L11+O11+R11+U11+X11+AA11+AD11+AG11+AJ11+AM11</f>
        <v>0</v>
      </c>
      <c r="AR11" s="2190"/>
      <c r="AS11" s="38" t="s">
        <v>59</v>
      </c>
      <c r="AT11" s="17"/>
      <c r="AU11" s="17"/>
      <c r="AV11" s="17"/>
      <c r="AW11" s="17"/>
      <c r="AX11" s="17"/>
      <c r="AY11" s="17"/>
      <c r="AZ11" s="17"/>
      <c r="BA11" s="35"/>
    </row>
    <row r="12" spans="1:53" ht="25.5" customHeight="1">
      <c r="B12" s="2194" t="s">
        <v>378</v>
      </c>
      <c r="C12" s="2195"/>
      <c r="D12" s="2195"/>
      <c r="E12" s="2195"/>
      <c r="F12" s="2196"/>
      <c r="G12" s="2197"/>
      <c r="H12" s="39" t="s">
        <v>61</v>
      </c>
      <c r="I12" s="2196"/>
      <c r="J12" s="2197"/>
      <c r="K12" s="39" t="s">
        <v>61</v>
      </c>
      <c r="L12" s="2198"/>
      <c r="M12" s="2199"/>
      <c r="N12" s="39" t="s">
        <v>61</v>
      </c>
      <c r="O12" s="2198"/>
      <c r="P12" s="2199"/>
      <c r="Q12" s="39" t="s">
        <v>61</v>
      </c>
      <c r="R12" s="2198"/>
      <c r="S12" s="2199"/>
      <c r="T12" s="40" t="s">
        <v>61</v>
      </c>
      <c r="U12" s="2196"/>
      <c r="V12" s="2197"/>
      <c r="W12" s="39" t="s">
        <v>61</v>
      </c>
      <c r="X12" s="2196"/>
      <c r="Y12" s="2197"/>
      <c r="Z12" s="39" t="s">
        <v>61</v>
      </c>
      <c r="AA12" s="2196"/>
      <c r="AB12" s="2197"/>
      <c r="AC12" s="39" t="s">
        <v>61</v>
      </c>
      <c r="AD12" s="2198"/>
      <c r="AE12" s="2199"/>
      <c r="AF12" s="40" t="s">
        <v>61</v>
      </c>
      <c r="AG12" s="2207"/>
      <c r="AH12" s="2199"/>
      <c r="AI12" s="39" t="s">
        <v>61</v>
      </c>
      <c r="AJ12" s="2208"/>
      <c r="AK12" s="2209"/>
      <c r="AL12" s="40" t="s">
        <v>61</v>
      </c>
      <c r="AM12" s="2198"/>
      <c r="AN12" s="2199"/>
      <c r="AO12" s="39" t="s">
        <v>61</v>
      </c>
      <c r="AP12" s="17"/>
      <c r="AQ12" s="2210">
        <f t="shared" si="0"/>
        <v>0</v>
      </c>
      <c r="AR12" s="2211"/>
      <c r="AS12" s="41" t="s">
        <v>61</v>
      </c>
      <c r="AT12" s="17"/>
      <c r="AU12" s="17"/>
      <c r="AV12" s="17"/>
      <c r="AW12" s="17"/>
      <c r="AX12" s="17"/>
      <c r="AY12" s="17"/>
      <c r="AZ12" s="17"/>
      <c r="BA12" s="35"/>
    </row>
    <row r="13" spans="1:53" ht="25.5" customHeight="1">
      <c r="B13" s="2205" t="s">
        <v>379</v>
      </c>
      <c r="C13" s="2206"/>
      <c r="D13" s="2206"/>
      <c r="E13" s="2206"/>
      <c r="F13" s="2202"/>
      <c r="G13" s="2201"/>
      <c r="H13" s="42" t="s">
        <v>61</v>
      </c>
      <c r="I13" s="2202"/>
      <c r="J13" s="2201"/>
      <c r="K13" s="42" t="s">
        <v>61</v>
      </c>
      <c r="L13" s="2202"/>
      <c r="M13" s="2201"/>
      <c r="N13" s="42" t="s">
        <v>61</v>
      </c>
      <c r="O13" s="2202"/>
      <c r="P13" s="2201"/>
      <c r="Q13" s="42" t="s">
        <v>61</v>
      </c>
      <c r="R13" s="2202"/>
      <c r="S13" s="2201"/>
      <c r="T13" s="43" t="s">
        <v>61</v>
      </c>
      <c r="U13" s="2202"/>
      <c r="V13" s="2201"/>
      <c r="W13" s="42" t="s">
        <v>61</v>
      </c>
      <c r="X13" s="2202"/>
      <c r="Y13" s="2201"/>
      <c r="Z13" s="42" t="s">
        <v>61</v>
      </c>
      <c r="AA13" s="2202"/>
      <c r="AB13" s="2201"/>
      <c r="AC13" s="42" t="s">
        <v>61</v>
      </c>
      <c r="AD13" s="2202"/>
      <c r="AE13" s="2201"/>
      <c r="AF13" s="567" t="s">
        <v>61</v>
      </c>
      <c r="AG13" s="2201"/>
      <c r="AH13" s="2201"/>
      <c r="AI13" s="42" t="s">
        <v>61</v>
      </c>
      <c r="AJ13" s="2202"/>
      <c r="AK13" s="2201"/>
      <c r="AL13" s="43" t="s">
        <v>61</v>
      </c>
      <c r="AM13" s="2202"/>
      <c r="AN13" s="2201"/>
      <c r="AO13" s="42" t="s">
        <v>61</v>
      </c>
      <c r="AP13" s="17"/>
      <c r="AQ13" s="2203">
        <f t="shared" si="0"/>
        <v>0</v>
      </c>
      <c r="AR13" s="2204"/>
      <c r="AS13" s="44" t="s">
        <v>61</v>
      </c>
      <c r="AT13" s="17"/>
      <c r="AU13" s="17"/>
      <c r="AV13" s="17"/>
      <c r="AW13" s="17"/>
      <c r="AX13" s="17"/>
      <c r="AY13" s="17"/>
      <c r="AZ13" s="17"/>
      <c r="BA13" s="35"/>
    </row>
    <row r="14" spans="1:53" ht="25.5" customHeight="1" thickBot="1">
      <c r="B14" s="2205" t="s">
        <v>380</v>
      </c>
      <c r="C14" s="2206"/>
      <c r="D14" s="2206"/>
      <c r="E14" s="2206"/>
      <c r="F14" s="2202"/>
      <c r="G14" s="2201"/>
      <c r="H14" s="42" t="s">
        <v>61</v>
      </c>
      <c r="I14" s="2202"/>
      <c r="J14" s="2201"/>
      <c r="K14" s="42" t="s">
        <v>61</v>
      </c>
      <c r="L14" s="2202"/>
      <c r="M14" s="2201"/>
      <c r="N14" s="42" t="s">
        <v>61</v>
      </c>
      <c r="O14" s="2202"/>
      <c r="P14" s="2201"/>
      <c r="Q14" s="42" t="s">
        <v>61</v>
      </c>
      <c r="R14" s="2202"/>
      <c r="S14" s="2201"/>
      <c r="T14" s="43" t="s">
        <v>61</v>
      </c>
      <c r="U14" s="2202"/>
      <c r="V14" s="2201"/>
      <c r="W14" s="42" t="s">
        <v>61</v>
      </c>
      <c r="X14" s="2202"/>
      <c r="Y14" s="2201"/>
      <c r="Z14" s="42" t="s">
        <v>61</v>
      </c>
      <c r="AA14" s="2202"/>
      <c r="AB14" s="2201"/>
      <c r="AC14" s="42" t="s">
        <v>61</v>
      </c>
      <c r="AD14" s="2202"/>
      <c r="AE14" s="2201"/>
      <c r="AF14" s="43" t="s">
        <v>61</v>
      </c>
      <c r="AG14" s="2200"/>
      <c r="AH14" s="2201"/>
      <c r="AI14" s="42" t="s">
        <v>61</v>
      </c>
      <c r="AJ14" s="2202"/>
      <c r="AK14" s="2201"/>
      <c r="AL14" s="43" t="s">
        <v>61</v>
      </c>
      <c r="AM14" s="2202"/>
      <c r="AN14" s="2201"/>
      <c r="AO14" s="42" t="s">
        <v>61</v>
      </c>
      <c r="AP14" s="17"/>
      <c r="AQ14" s="2203">
        <f t="shared" si="0"/>
        <v>0</v>
      </c>
      <c r="AR14" s="2204"/>
      <c r="AS14" s="44" t="s">
        <v>61</v>
      </c>
      <c r="AT14" s="17"/>
      <c r="AU14" s="17"/>
      <c r="AV14" s="17"/>
      <c r="AW14" s="17"/>
      <c r="AX14" s="17"/>
      <c r="AY14" s="17"/>
      <c r="AZ14" s="17"/>
      <c r="BA14" s="35"/>
    </row>
    <row r="15" spans="1:53" ht="25.5" hidden="1" customHeight="1">
      <c r="B15" s="2205" t="s">
        <v>64</v>
      </c>
      <c r="C15" s="2206"/>
      <c r="D15" s="2206"/>
      <c r="E15" s="2206"/>
      <c r="F15" s="2202"/>
      <c r="G15" s="2201"/>
      <c r="H15" s="42" t="s">
        <v>61</v>
      </c>
      <c r="I15" s="2202"/>
      <c r="J15" s="2201"/>
      <c r="K15" s="42" t="s">
        <v>61</v>
      </c>
      <c r="L15" s="2198"/>
      <c r="M15" s="2199"/>
      <c r="N15" s="42" t="s">
        <v>61</v>
      </c>
      <c r="O15" s="2198"/>
      <c r="P15" s="2199"/>
      <c r="Q15" s="42" t="s">
        <v>61</v>
      </c>
      <c r="R15" s="2198"/>
      <c r="S15" s="2199"/>
      <c r="T15" s="43" t="s">
        <v>61</v>
      </c>
      <c r="U15" s="2198"/>
      <c r="V15" s="2199"/>
      <c r="W15" s="42" t="s">
        <v>61</v>
      </c>
      <c r="X15" s="2198"/>
      <c r="Y15" s="2199"/>
      <c r="Z15" s="42" t="s">
        <v>61</v>
      </c>
      <c r="AA15" s="2198"/>
      <c r="AB15" s="2199"/>
      <c r="AC15" s="42" t="s">
        <v>61</v>
      </c>
      <c r="AD15" s="2198"/>
      <c r="AE15" s="2199"/>
      <c r="AF15" s="43" t="s">
        <v>61</v>
      </c>
      <c r="AG15" s="2207"/>
      <c r="AH15" s="2199"/>
      <c r="AI15" s="42" t="s">
        <v>61</v>
      </c>
      <c r="AJ15" s="2198"/>
      <c r="AK15" s="2199"/>
      <c r="AL15" s="43" t="s">
        <v>61</v>
      </c>
      <c r="AM15" s="2198"/>
      <c r="AN15" s="2199"/>
      <c r="AO15" s="42" t="s">
        <v>61</v>
      </c>
      <c r="AP15" s="17"/>
      <c r="AQ15" s="2203">
        <f t="shared" si="0"/>
        <v>0</v>
      </c>
      <c r="AR15" s="2204"/>
      <c r="AS15" s="44" t="s">
        <v>61</v>
      </c>
      <c r="AT15" s="17"/>
      <c r="AU15" s="17"/>
      <c r="AV15" s="17"/>
      <c r="AW15" s="17"/>
      <c r="AX15" s="17"/>
      <c r="AY15" s="17"/>
      <c r="AZ15" s="17"/>
      <c r="BA15" s="35"/>
    </row>
    <row r="16" spans="1:53" ht="25.5" hidden="1" customHeight="1" thickBot="1">
      <c r="B16" s="2219" t="s">
        <v>65</v>
      </c>
      <c r="C16" s="2220"/>
      <c r="D16" s="2220"/>
      <c r="E16" s="2220"/>
      <c r="F16" s="2212"/>
      <c r="G16" s="2213"/>
      <c r="H16" s="45" t="s">
        <v>61</v>
      </c>
      <c r="I16" s="2212"/>
      <c r="J16" s="2213"/>
      <c r="K16" s="45" t="s">
        <v>61</v>
      </c>
      <c r="L16" s="2212"/>
      <c r="M16" s="2213"/>
      <c r="N16" s="45" t="s">
        <v>61</v>
      </c>
      <c r="O16" s="2212"/>
      <c r="P16" s="2213"/>
      <c r="Q16" s="45" t="s">
        <v>61</v>
      </c>
      <c r="R16" s="2212"/>
      <c r="S16" s="2213"/>
      <c r="T16" s="46" t="s">
        <v>61</v>
      </c>
      <c r="U16" s="2212"/>
      <c r="V16" s="2213"/>
      <c r="W16" s="45" t="s">
        <v>61</v>
      </c>
      <c r="X16" s="2212"/>
      <c r="Y16" s="2213"/>
      <c r="Z16" s="45" t="s">
        <v>61</v>
      </c>
      <c r="AA16" s="2212"/>
      <c r="AB16" s="2213"/>
      <c r="AC16" s="45" t="s">
        <v>61</v>
      </c>
      <c r="AD16" s="2212"/>
      <c r="AE16" s="2213"/>
      <c r="AF16" s="46" t="s">
        <v>61</v>
      </c>
      <c r="AG16" s="2214"/>
      <c r="AH16" s="2213"/>
      <c r="AI16" s="45" t="s">
        <v>61</v>
      </c>
      <c r="AJ16" s="2212"/>
      <c r="AK16" s="2213"/>
      <c r="AL16" s="46" t="s">
        <v>61</v>
      </c>
      <c r="AM16" s="2212"/>
      <c r="AN16" s="2213"/>
      <c r="AO16" s="45" t="s">
        <v>61</v>
      </c>
      <c r="AP16" s="17"/>
      <c r="AQ16" s="2215">
        <f t="shared" si="0"/>
        <v>0</v>
      </c>
      <c r="AR16" s="2216"/>
      <c r="AS16" s="47" t="s">
        <v>61</v>
      </c>
      <c r="AT16" s="17"/>
      <c r="AU16" s="17"/>
      <c r="AV16" s="17"/>
      <c r="AW16" s="17"/>
      <c r="AX16" s="17"/>
      <c r="AY16" s="17"/>
      <c r="AZ16" s="17"/>
      <c r="BA16" s="35"/>
    </row>
    <row r="17" spans="2:53" ht="25.5" customHeight="1" thickBot="1">
      <c r="B17" s="2217" t="s">
        <v>66</v>
      </c>
      <c r="C17" s="2218"/>
      <c r="D17" s="2218"/>
      <c r="E17" s="2218"/>
      <c r="F17" s="2184"/>
      <c r="G17" s="2185"/>
      <c r="H17" s="36" t="s">
        <v>61</v>
      </c>
      <c r="I17" s="2184"/>
      <c r="J17" s="2185"/>
      <c r="K17" s="36" t="s">
        <v>61</v>
      </c>
      <c r="L17" s="2184"/>
      <c r="M17" s="2185"/>
      <c r="N17" s="36" t="s">
        <v>61</v>
      </c>
      <c r="O17" s="2184"/>
      <c r="P17" s="2185"/>
      <c r="Q17" s="36" t="s">
        <v>61</v>
      </c>
      <c r="R17" s="2184"/>
      <c r="S17" s="2185"/>
      <c r="T17" s="37" t="s">
        <v>61</v>
      </c>
      <c r="U17" s="2184"/>
      <c r="V17" s="2185"/>
      <c r="W17" s="36" t="s">
        <v>61</v>
      </c>
      <c r="X17" s="2184"/>
      <c r="Y17" s="2185"/>
      <c r="Z17" s="36" t="s">
        <v>61</v>
      </c>
      <c r="AA17" s="2184"/>
      <c r="AB17" s="2185"/>
      <c r="AC17" s="36" t="s">
        <v>61</v>
      </c>
      <c r="AD17" s="2184"/>
      <c r="AE17" s="2185"/>
      <c r="AF17" s="37" t="s">
        <v>61</v>
      </c>
      <c r="AG17" s="2225"/>
      <c r="AH17" s="2185"/>
      <c r="AI17" s="36" t="s">
        <v>61</v>
      </c>
      <c r="AJ17" s="2184"/>
      <c r="AK17" s="2185"/>
      <c r="AL17" s="37" t="s">
        <v>61</v>
      </c>
      <c r="AM17" s="2184"/>
      <c r="AN17" s="2185"/>
      <c r="AO17" s="36" t="s">
        <v>61</v>
      </c>
      <c r="AP17" s="17"/>
      <c r="AQ17" s="2221">
        <f>F17+I17+L17+O17+R17+U17+X17+AA17+AD17+AG17+AJ17+AM17</f>
        <v>0</v>
      </c>
      <c r="AR17" s="2222"/>
      <c r="AS17" s="48" t="s">
        <v>61</v>
      </c>
      <c r="AT17" s="17"/>
      <c r="AU17" s="17"/>
      <c r="AV17" s="17"/>
      <c r="AW17" s="17"/>
      <c r="AX17" s="17"/>
      <c r="AY17" s="17"/>
      <c r="AZ17" s="17"/>
      <c r="BA17" s="35"/>
    </row>
    <row r="18" spans="2:53" ht="29.25" hidden="1" customHeight="1" thickBot="1">
      <c r="B18" s="2226" t="s">
        <v>67</v>
      </c>
      <c r="C18" s="2218"/>
      <c r="D18" s="2218"/>
      <c r="E18" s="2218"/>
      <c r="F18" s="2184"/>
      <c r="G18" s="2185"/>
      <c r="H18" s="36" t="s">
        <v>61</v>
      </c>
      <c r="I18" s="2184"/>
      <c r="J18" s="2185"/>
      <c r="K18" s="36" t="s">
        <v>61</v>
      </c>
      <c r="L18" s="2184"/>
      <c r="M18" s="2185"/>
      <c r="N18" s="36" t="s">
        <v>61</v>
      </c>
      <c r="O18" s="2184"/>
      <c r="P18" s="2185"/>
      <c r="Q18" s="36" t="s">
        <v>61</v>
      </c>
      <c r="R18" s="2184"/>
      <c r="S18" s="2185"/>
      <c r="T18" s="37" t="s">
        <v>61</v>
      </c>
      <c r="U18" s="2184"/>
      <c r="V18" s="2185"/>
      <c r="W18" s="36" t="s">
        <v>61</v>
      </c>
      <c r="X18" s="2184"/>
      <c r="Y18" s="2185"/>
      <c r="Z18" s="36" t="s">
        <v>61</v>
      </c>
      <c r="AA18" s="2184"/>
      <c r="AB18" s="2185"/>
      <c r="AC18" s="36" t="s">
        <v>61</v>
      </c>
      <c r="AD18" s="2184"/>
      <c r="AE18" s="2185"/>
      <c r="AF18" s="37" t="s">
        <v>61</v>
      </c>
      <c r="AG18" s="2225"/>
      <c r="AH18" s="2185"/>
      <c r="AI18" s="36" t="s">
        <v>61</v>
      </c>
      <c r="AJ18" s="2184"/>
      <c r="AK18" s="2185"/>
      <c r="AL18" s="37" t="s">
        <v>61</v>
      </c>
      <c r="AM18" s="2184"/>
      <c r="AN18" s="2185"/>
      <c r="AO18" s="36" t="s">
        <v>61</v>
      </c>
      <c r="AP18" s="17"/>
      <c r="AQ18" s="2235">
        <f t="shared" si="0"/>
        <v>0</v>
      </c>
      <c r="AR18" s="2190"/>
      <c r="AS18" s="49" t="s">
        <v>61</v>
      </c>
      <c r="AT18" s="17"/>
      <c r="AU18" s="17"/>
      <c r="AV18" s="17"/>
      <c r="AW18" s="17"/>
      <c r="AX18" s="17"/>
      <c r="AY18" s="17"/>
      <c r="AZ18" s="17"/>
      <c r="BA18" s="35"/>
    </row>
    <row r="19" spans="2:53" ht="25.5" customHeight="1" thickBot="1">
      <c r="B19" s="2217" t="s">
        <v>68</v>
      </c>
      <c r="C19" s="2218"/>
      <c r="D19" s="2218"/>
      <c r="E19" s="2218"/>
      <c r="F19" s="2223">
        <f>F12+F13+F14+F15+F16</f>
        <v>0</v>
      </c>
      <c r="G19" s="2224"/>
      <c r="H19" s="119" t="s">
        <v>61</v>
      </c>
      <c r="I19" s="2223">
        <f>I12+I13+I14+I15+I16</f>
        <v>0</v>
      </c>
      <c r="J19" s="2224"/>
      <c r="K19" s="119" t="s">
        <v>61</v>
      </c>
      <c r="L19" s="2223">
        <f>L12+L13+L14+L15+L16</f>
        <v>0</v>
      </c>
      <c r="M19" s="2224"/>
      <c r="N19" s="119" t="s">
        <v>61</v>
      </c>
      <c r="O19" s="2223">
        <f>O12+O13+O14+O15+O16</f>
        <v>0</v>
      </c>
      <c r="P19" s="2224"/>
      <c r="Q19" s="119" t="s">
        <v>61</v>
      </c>
      <c r="R19" s="2223">
        <f>R12+R13+R14+R15+R16</f>
        <v>0</v>
      </c>
      <c r="S19" s="2224"/>
      <c r="T19" s="120" t="s">
        <v>61</v>
      </c>
      <c r="U19" s="2223">
        <f>U12+U13+U14+U15+U16</f>
        <v>0</v>
      </c>
      <c r="V19" s="2224"/>
      <c r="W19" s="119" t="s">
        <v>61</v>
      </c>
      <c r="X19" s="2223">
        <f>X12+X13+X14+X15+X16</f>
        <v>0</v>
      </c>
      <c r="Y19" s="2224"/>
      <c r="Z19" s="119" t="s">
        <v>61</v>
      </c>
      <c r="AA19" s="2223">
        <f>AA12+AA13+AA14+AA15+AA16</f>
        <v>0</v>
      </c>
      <c r="AB19" s="2224"/>
      <c r="AC19" s="119" t="s">
        <v>61</v>
      </c>
      <c r="AD19" s="2223">
        <f>AD12+AD13+AD14+AD15+AD16</f>
        <v>0</v>
      </c>
      <c r="AE19" s="2224"/>
      <c r="AF19" s="120" t="s">
        <v>61</v>
      </c>
      <c r="AG19" s="2238">
        <f>AG12+AG13+AG14+AG15+AG16</f>
        <v>0</v>
      </c>
      <c r="AH19" s="2224"/>
      <c r="AI19" s="119" t="s">
        <v>61</v>
      </c>
      <c r="AJ19" s="2223">
        <f>AJ12+AJ13+AJ14+AJ15+AJ16</f>
        <v>0</v>
      </c>
      <c r="AK19" s="2224"/>
      <c r="AL19" s="120" t="s">
        <v>61</v>
      </c>
      <c r="AM19" s="2223">
        <f>AM12+AM13+AM14+AM15+AM16</f>
        <v>0</v>
      </c>
      <c r="AN19" s="2224"/>
      <c r="AO19" s="119" t="s">
        <v>61</v>
      </c>
      <c r="AP19" s="118"/>
      <c r="AQ19" s="2215">
        <f>AQ12+AQ13+AQ14+AQ15+AQ16</f>
        <v>0</v>
      </c>
      <c r="AR19" s="2216"/>
      <c r="AS19" s="121" t="s">
        <v>61</v>
      </c>
      <c r="AT19" s="17"/>
      <c r="AU19" s="17"/>
      <c r="AV19" s="17"/>
      <c r="AW19" s="17"/>
      <c r="AX19" s="17"/>
      <c r="AY19" s="17"/>
      <c r="AZ19" s="17"/>
      <c r="BA19" s="35"/>
    </row>
    <row r="20" spans="2:53" ht="25.5" customHeight="1" thickBot="1">
      <c r="B20" s="2236" t="s">
        <v>69</v>
      </c>
      <c r="C20" s="2237"/>
      <c r="D20" s="2237"/>
      <c r="E20" s="2237"/>
      <c r="F20" s="2223">
        <f>F12+F13+F14+F15+F16+F17</f>
        <v>0</v>
      </c>
      <c r="G20" s="2224"/>
      <c r="H20" s="122" t="s">
        <v>61</v>
      </c>
      <c r="I20" s="2223">
        <f>I12+I13+I14+I15+I16+I17</f>
        <v>0</v>
      </c>
      <c r="J20" s="2224"/>
      <c r="K20" s="122" t="s">
        <v>61</v>
      </c>
      <c r="L20" s="2223">
        <f>L12+L13+L14+L15+L16+L17</f>
        <v>0</v>
      </c>
      <c r="M20" s="2224"/>
      <c r="N20" s="122" t="s">
        <v>61</v>
      </c>
      <c r="O20" s="2223">
        <f>O12+O13+O14+O15+O16+O17</f>
        <v>0</v>
      </c>
      <c r="P20" s="2224"/>
      <c r="Q20" s="122" t="s">
        <v>61</v>
      </c>
      <c r="R20" s="2224">
        <f>R12+R13+R14+R15+R16+R17</f>
        <v>0</v>
      </c>
      <c r="S20" s="2224"/>
      <c r="T20" s="123" t="s">
        <v>61</v>
      </c>
      <c r="U20" s="2223">
        <f>U12+U13+U14+U15+U16+U17</f>
        <v>0</v>
      </c>
      <c r="V20" s="2224"/>
      <c r="W20" s="119" t="s">
        <v>61</v>
      </c>
      <c r="X20" s="2223">
        <f>X12+X13+X14+X15+X16+X17</f>
        <v>0</v>
      </c>
      <c r="Y20" s="2224"/>
      <c r="Z20" s="122" t="s">
        <v>61</v>
      </c>
      <c r="AA20" s="2223">
        <f>AA12+AA13+AA14+AA15+AA16+AA17</f>
        <v>0</v>
      </c>
      <c r="AB20" s="2224"/>
      <c r="AC20" s="122" t="s">
        <v>61</v>
      </c>
      <c r="AD20" s="2223">
        <f>AD12+AD13+AD14+AD15+AD16+AD17</f>
        <v>0</v>
      </c>
      <c r="AE20" s="2224"/>
      <c r="AF20" s="123" t="s">
        <v>61</v>
      </c>
      <c r="AG20" s="2238">
        <f>AG12+AG13+AG14+AG15+AG16+AG17</f>
        <v>0</v>
      </c>
      <c r="AH20" s="2224"/>
      <c r="AI20" s="122" t="s">
        <v>61</v>
      </c>
      <c r="AJ20" s="2224">
        <f>AJ12+AJ13+AJ14+AJ15+AJ16+AJ17</f>
        <v>0</v>
      </c>
      <c r="AK20" s="2224"/>
      <c r="AL20" s="123" t="s">
        <v>61</v>
      </c>
      <c r="AM20" s="2223">
        <f>AM12+AM13+AM14+AM15+AM16+AM17</f>
        <v>0</v>
      </c>
      <c r="AN20" s="2224"/>
      <c r="AO20" s="119" t="s">
        <v>61</v>
      </c>
      <c r="AP20" s="118"/>
      <c r="AQ20" s="2235">
        <f>AQ12+AQ13+AQ14+AQ15+AQ16+AQ17</f>
        <v>0</v>
      </c>
      <c r="AR20" s="2190"/>
      <c r="AS20" s="121" t="s">
        <v>61</v>
      </c>
      <c r="AT20" s="17"/>
      <c r="AU20" s="17"/>
      <c r="AV20" s="17"/>
      <c r="AW20" s="17"/>
      <c r="AX20" s="17"/>
      <c r="AY20" s="17"/>
      <c r="AZ20" s="17"/>
      <c r="BA20" s="35"/>
    </row>
    <row r="21" spans="2:53" ht="23.25" customHeight="1">
      <c r="B21" s="2264"/>
      <c r="C21" s="2264"/>
      <c r="D21" s="2264"/>
      <c r="E21" s="2264"/>
      <c r="F21" s="2264"/>
      <c r="G21" s="2264"/>
      <c r="H21" s="2264"/>
      <c r="I21" s="2264"/>
      <c r="J21" s="2264"/>
      <c r="K21" s="2264"/>
      <c r="L21" s="2264"/>
      <c r="M21" s="2264"/>
      <c r="N21" s="2264"/>
      <c r="T21" s="19"/>
      <c r="W21" s="50"/>
      <c r="AF21" s="35"/>
    </row>
    <row r="22" spans="2:53" ht="22.5" customHeight="1">
      <c r="B22" s="2265"/>
      <c r="C22" s="2266"/>
      <c r="D22" s="2266"/>
      <c r="E22" s="2266"/>
      <c r="F22" s="2266"/>
      <c r="G22" s="2266"/>
      <c r="H22" s="2266"/>
      <c r="I22" s="2266"/>
      <c r="J22" s="2266"/>
      <c r="K22" s="2266"/>
      <c r="L22" s="2266"/>
      <c r="M22" s="2266"/>
      <c r="N22" s="2266"/>
      <c r="O22" s="2266"/>
      <c r="P22" s="2266"/>
      <c r="Q22" s="2266"/>
      <c r="R22" s="2266"/>
      <c r="S22" s="2266"/>
      <c r="T22" s="2266"/>
      <c r="U22" s="2266"/>
      <c r="V22" s="2266"/>
      <c r="W22" s="2266"/>
      <c r="X22" s="2266"/>
      <c r="Y22" s="2266"/>
      <c r="Z22" s="2266"/>
      <c r="AA22" s="2266"/>
      <c r="AB22" s="2266"/>
      <c r="AC22" s="2266"/>
      <c r="AD22" s="2266"/>
      <c r="AE22" s="2266"/>
      <c r="AF22" s="2266"/>
      <c r="AG22" s="2266"/>
      <c r="AH22" s="2266"/>
      <c r="AI22" s="2266"/>
      <c r="AJ22" s="2266"/>
      <c r="AK22" s="2266"/>
      <c r="AL22" s="2266"/>
      <c r="AM22" s="2266"/>
      <c r="AN22" s="2266"/>
      <c r="AO22" s="2266"/>
      <c r="AP22" s="2266"/>
      <c r="AQ22" s="2266"/>
      <c r="AR22" s="2266"/>
    </row>
    <row r="23" spans="2:53" ht="22.5" customHeight="1">
      <c r="B23" s="2265"/>
      <c r="C23" s="2266"/>
      <c r="D23" s="2266"/>
      <c r="E23" s="2266"/>
      <c r="F23" s="2266"/>
      <c r="G23" s="2266"/>
      <c r="H23" s="2266"/>
      <c r="I23" s="2266"/>
      <c r="J23" s="2266"/>
      <c r="K23" s="2266"/>
      <c r="L23" s="2266"/>
      <c r="M23" s="2266"/>
      <c r="N23" s="2266"/>
      <c r="O23" s="2266"/>
      <c r="P23" s="2266"/>
      <c r="Q23" s="2266"/>
      <c r="R23" s="2266"/>
      <c r="S23" s="2266"/>
      <c r="T23" s="2266"/>
      <c r="U23" s="2266"/>
      <c r="V23" s="2266"/>
      <c r="W23" s="2266"/>
      <c r="X23" s="2266"/>
      <c r="Y23" s="2266"/>
      <c r="Z23" s="2266"/>
      <c r="AA23" s="2266"/>
      <c r="AB23" s="2266"/>
      <c r="AC23" s="2266"/>
      <c r="AD23" s="2266"/>
      <c r="AE23" s="2266"/>
      <c r="AF23" s="2266"/>
      <c r="AG23" s="2266"/>
      <c r="AH23" s="2266"/>
      <c r="AI23" s="2266"/>
      <c r="AJ23" s="2266"/>
      <c r="AK23" s="2266"/>
      <c r="AL23" s="2266"/>
      <c r="AM23" s="2266"/>
      <c r="AN23" s="2266"/>
      <c r="AO23" s="2266"/>
      <c r="AP23" s="2266"/>
      <c r="AQ23" s="2266"/>
      <c r="AR23" s="2266"/>
      <c r="AT23" s="35"/>
    </row>
    <row r="24" spans="2:53" ht="22.5" customHeight="1">
      <c r="B24" s="2265"/>
      <c r="C24" s="2266"/>
      <c r="D24" s="2266"/>
      <c r="E24" s="2266"/>
      <c r="F24" s="2266"/>
      <c r="G24" s="2266"/>
      <c r="H24" s="2266"/>
      <c r="I24" s="2266"/>
      <c r="J24" s="2266"/>
      <c r="K24" s="2266"/>
      <c r="L24" s="2266"/>
      <c r="M24" s="2266"/>
      <c r="N24" s="2266"/>
      <c r="O24" s="2266"/>
      <c r="P24" s="2266"/>
      <c r="Q24" s="2266"/>
      <c r="R24" s="2266"/>
      <c r="S24" s="2266"/>
      <c r="T24" s="2266"/>
      <c r="U24" s="2266"/>
      <c r="V24" s="2266"/>
      <c r="W24" s="2266"/>
      <c r="X24" s="2266"/>
      <c r="Y24" s="2266"/>
      <c r="Z24" s="2266"/>
      <c r="AA24" s="2266"/>
      <c r="AB24" s="2266"/>
      <c r="AC24" s="2266"/>
      <c r="AD24" s="2266"/>
      <c r="AE24" s="2266"/>
      <c r="AF24" s="2266"/>
      <c r="AG24" s="2266"/>
      <c r="AH24" s="2266"/>
      <c r="AI24" s="2266"/>
      <c r="AJ24" s="2266"/>
      <c r="AK24" s="2266"/>
      <c r="AL24" s="2266"/>
      <c r="AM24" s="2266"/>
      <c r="AN24" s="2266"/>
      <c r="AO24" s="2266"/>
      <c r="AP24" s="2266"/>
      <c r="AQ24" s="2266"/>
      <c r="AR24" s="2266"/>
      <c r="AT24" s="35"/>
    </row>
    <row r="25" spans="2:53" ht="17.25" customHeight="1">
      <c r="B25" s="563"/>
      <c r="C25" s="564"/>
      <c r="D25" s="564"/>
      <c r="E25" s="564"/>
      <c r="F25" s="564"/>
      <c r="G25" s="564"/>
      <c r="H25" s="564"/>
      <c r="I25" s="564"/>
      <c r="J25" s="564"/>
      <c r="K25" s="564"/>
      <c r="L25" s="564"/>
      <c r="M25" s="564"/>
      <c r="N25" s="564"/>
      <c r="O25" s="564"/>
      <c r="P25" s="564"/>
      <c r="Q25" s="564"/>
      <c r="R25" s="564"/>
      <c r="S25" s="564"/>
      <c r="T25" s="564"/>
      <c r="U25" s="564"/>
      <c r="V25" s="564"/>
      <c r="W25" s="564"/>
      <c r="X25" s="564"/>
      <c r="Y25" s="564"/>
      <c r="Z25" s="564"/>
      <c r="AA25" s="564"/>
      <c r="AB25" s="564"/>
      <c r="AC25" s="564"/>
      <c r="AD25" s="564"/>
      <c r="AE25" s="564"/>
      <c r="AF25" s="564"/>
      <c r="AG25" s="564"/>
      <c r="AH25" s="564"/>
      <c r="AI25" s="564"/>
      <c r="AJ25" s="564"/>
      <c r="AK25" s="564"/>
      <c r="AL25" s="564"/>
      <c r="AM25" s="564"/>
      <c r="AN25" s="564"/>
      <c r="AO25" s="564"/>
      <c r="AP25" s="564"/>
      <c r="AQ25" s="564"/>
      <c r="AR25" s="564"/>
      <c r="AT25" s="35"/>
    </row>
    <row r="26" spans="2:53" ht="18" customHeight="1">
      <c r="B26" s="59"/>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1"/>
      <c r="AG26" s="59"/>
      <c r="AH26" s="59"/>
      <c r="AI26" s="59"/>
      <c r="AJ26" s="59"/>
      <c r="AK26" s="2284" t="s">
        <v>654</v>
      </c>
      <c r="AL26" s="2285"/>
      <c r="AM26" s="2285"/>
      <c r="AN26" s="2285"/>
      <c r="AO26" s="1320" t="s">
        <v>655</v>
      </c>
      <c r="AP26" s="1320"/>
      <c r="AQ26" s="1320"/>
    </row>
    <row r="27" spans="2:53" ht="35.25" customHeight="1">
      <c r="B27" s="364" t="s">
        <v>464</v>
      </c>
      <c r="C27" s="324"/>
      <c r="D27" s="324"/>
      <c r="E27" s="324"/>
      <c r="F27" s="363"/>
      <c r="G27" s="363"/>
      <c r="H27" s="363"/>
      <c r="I27" s="363"/>
      <c r="J27" s="363"/>
      <c r="K27" s="363"/>
      <c r="L27" s="363"/>
      <c r="M27" s="363"/>
      <c r="N27" s="363"/>
      <c r="P27" s="2228" t="s">
        <v>70</v>
      </c>
      <c r="Q27" s="2228"/>
      <c r="R27" s="2228"/>
      <c r="S27" s="2228"/>
      <c r="T27" s="2228"/>
      <c r="U27" s="2228"/>
      <c r="V27" s="2228"/>
      <c r="W27" s="2228"/>
      <c r="X27" s="2228"/>
      <c r="Y27" s="2229">
        <f>AQ11</f>
        <v>0</v>
      </c>
      <c r="Z27" s="2230"/>
      <c r="AA27" s="2230"/>
      <c r="AB27" s="2231"/>
      <c r="AC27" s="2232" t="s">
        <v>305</v>
      </c>
      <c r="AD27" s="2233"/>
      <c r="AE27" s="2233"/>
      <c r="AF27" s="2233"/>
      <c r="AG27" s="2233"/>
      <c r="AH27" s="2233"/>
      <c r="AI27" s="2233"/>
      <c r="AJ27" s="2234"/>
      <c r="AK27" s="2286" t="str">
        <f>IF(Y28="","",IF(AD7=1,Y28/4,Y28/6))</f>
        <v/>
      </c>
      <c r="AL27" s="2287"/>
      <c r="AM27" s="2287"/>
      <c r="AN27" s="2288"/>
      <c r="AO27" s="2283" t="str">
        <f>IF(Y28="","",Y28/2)</f>
        <v/>
      </c>
      <c r="AP27" s="2283"/>
      <c r="AQ27" s="2283"/>
      <c r="AR27" s="59"/>
      <c r="AS27" s="59"/>
      <c r="AT27" s="60"/>
    </row>
    <row r="28" spans="2:53" ht="35.25" customHeight="1">
      <c r="B28" s="365" t="s">
        <v>460</v>
      </c>
      <c r="C28" s="324"/>
      <c r="D28" s="324"/>
      <c r="E28" s="324"/>
      <c r="F28" s="363"/>
      <c r="G28" s="363"/>
      <c r="H28" s="363"/>
      <c r="I28" s="363"/>
      <c r="J28" s="363"/>
      <c r="K28" s="363"/>
      <c r="L28" s="363"/>
      <c r="M28" s="363"/>
      <c r="N28" s="363"/>
      <c r="P28" s="2228" t="s">
        <v>230</v>
      </c>
      <c r="Q28" s="2228"/>
      <c r="R28" s="2228"/>
      <c r="S28" s="2228"/>
      <c r="T28" s="2228"/>
      <c r="U28" s="2228"/>
      <c r="V28" s="2228"/>
      <c r="W28" s="2228"/>
      <c r="X28" s="2228"/>
      <c r="Y28" s="2267" t="str">
        <f>IF(AQ20=0,"",ROUNDUP(AQ20/AQ11,1))</f>
        <v/>
      </c>
      <c r="Z28" s="2268"/>
      <c r="AA28" s="2268"/>
      <c r="AB28" s="2269"/>
      <c r="AC28" s="2256" t="s">
        <v>72</v>
      </c>
      <c r="AD28" s="2233"/>
      <c r="AE28" s="2233"/>
      <c r="AF28" s="2233"/>
      <c r="AG28" s="2233"/>
      <c r="AH28" s="2233"/>
      <c r="AI28" s="2233"/>
      <c r="AJ28" s="2233"/>
      <c r="AK28" s="2274">
        <f>AD8</f>
        <v>0</v>
      </c>
      <c r="AL28" s="2275"/>
      <c r="AM28" s="2275"/>
      <c r="AN28" s="2276"/>
      <c r="AO28" s="2277">
        <f>AO8</f>
        <v>0</v>
      </c>
      <c r="AP28" s="2278"/>
      <c r="AQ28" s="2279"/>
      <c r="AR28" s="59"/>
      <c r="AS28" s="59"/>
      <c r="AT28" s="60"/>
    </row>
    <row r="29" spans="2:53" ht="37.5" customHeight="1" thickBot="1">
      <c r="B29" s="365"/>
      <c r="C29" s="324"/>
      <c r="D29" s="324"/>
      <c r="E29" s="324"/>
      <c r="F29" s="363"/>
      <c r="G29" s="363"/>
      <c r="H29" s="363"/>
      <c r="I29" s="363"/>
      <c r="J29" s="363"/>
      <c r="K29" s="363"/>
      <c r="L29" s="363"/>
      <c r="M29" s="363"/>
      <c r="N29" s="363"/>
      <c r="P29" s="2227" t="s">
        <v>306</v>
      </c>
      <c r="Q29" s="2227"/>
      <c r="R29" s="2227"/>
      <c r="S29" s="2227"/>
      <c r="T29" s="2227"/>
      <c r="U29" s="2227"/>
      <c r="V29" s="2227"/>
      <c r="W29" s="2227"/>
      <c r="X29" s="2227"/>
      <c r="Y29" s="2240" t="str">
        <f>IF(Y28="","",ROUNDUP(AQ12/AQ11,1))</f>
        <v/>
      </c>
      <c r="Z29" s="2241"/>
      <c r="AA29" s="2241"/>
      <c r="AB29" s="2242"/>
      <c r="AC29" s="2232" t="s">
        <v>307</v>
      </c>
      <c r="AD29" s="2243"/>
      <c r="AE29" s="2243"/>
      <c r="AF29" s="2243"/>
      <c r="AG29" s="2243"/>
      <c r="AH29" s="2243"/>
      <c r="AI29" s="2243"/>
      <c r="AJ29" s="2244"/>
      <c r="AK29" s="2247" t="str">
        <f>IF(Y29="","",IF(OR(AD7=2,AD7=3),"-",IF(AND(AK27&lt;=AK28,AO27&lt;=AO28),"適合","不適合")))</f>
        <v/>
      </c>
      <c r="AL29" s="2247"/>
      <c r="AM29" s="2247"/>
      <c r="AN29" s="2247"/>
      <c r="AO29" s="2247"/>
      <c r="AP29" s="2247"/>
      <c r="AQ29" s="2247"/>
      <c r="AR29" s="565"/>
      <c r="AS29" s="565"/>
      <c r="AT29" s="60"/>
    </row>
    <row r="30" spans="2:53" ht="31.5" customHeight="1" thickBot="1">
      <c r="B30" s="366"/>
      <c r="C30" s="324"/>
      <c r="D30" s="324"/>
      <c r="E30" s="324"/>
      <c r="F30" s="363"/>
      <c r="G30" s="363"/>
      <c r="H30" s="363"/>
      <c r="I30" s="363"/>
      <c r="J30" s="363"/>
      <c r="K30" s="363"/>
      <c r="L30" s="363"/>
      <c r="M30" s="363"/>
      <c r="N30" s="363"/>
      <c r="P30" s="2260" t="s">
        <v>260</v>
      </c>
      <c r="Q30" s="2260"/>
      <c r="R30" s="2260"/>
      <c r="S30" s="2260"/>
      <c r="T30" s="2260"/>
      <c r="U30" s="2260"/>
      <c r="V30" s="2260"/>
      <c r="W30" s="2260"/>
      <c r="X30" s="2260"/>
      <c r="Y30" s="2261" t="str">
        <f>IF(Y28="","",ROUNDUP(AQ13/AQ11,1))</f>
        <v/>
      </c>
      <c r="Z30" s="2262"/>
      <c r="AA30" s="2262"/>
      <c r="AB30" s="2263"/>
      <c r="AC30" s="2232" t="s">
        <v>75</v>
      </c>
      <c r="AD30" s="2243"/>
      <c r="AE30" s="2243"/>
      <c r="AF30" s="2243"/>
      <c r="AG30" s="2243"/>
      <c r="AH30" s="2243"/>
      <c r="AI30" s="2243"/>
      <c r="AJ30" s="2244"/>
      <c r="AK30" s="2247" t="str">
        <f>IF(OR(Y28="",AK28=""),"",ROUNDUP(Y28/AK28,1))</f>
        <v/>
      </c>
      <c r="AL30" s="2247"/>
      <c r="AM30" s="2247"/>
      <c r="AN30" s="2247"/>
      <c r="AO30" s="2247"/>
      <c r="AP30" s="2247"/>
      <c r="AQ30" s="2247"/>
      <c r="AR30" s="59"/>
      <c r="AS30" s="59"/>
      <c r="AT30" s="566"/>
    </row>
    <row r="31" spans="2:53" ht="31.5" customHeight="1">
      <c r="C31"/>
      <c r="D31"/>
      <c r="E31"/>
      <c r="P31" s="2252" t="s">
        <v>261</v>
      </c>
      <c r="Q31" s="2252"/>
      <c r="R31" s="2252"/>
      <c r="S31" s="2252"/>
      <c r="T31" s="2252"/>
      <c r="U31" s="2252"/>
      <c r="V31" s="2252"/>
      <c r="W31" s="2252"/>
      <c r="X31" s="2252"/>
      <c r="Y31" s="2253" t="str">
        <f>IF(Y28="","",ROUNDUP(Y29/Y28,2))</f>
        <v/>
      </c>
      <c r="Z31" s="2254"/>
      <c r="AA31" s="2254"/>
      <c r="AB31" s="2255"/>
      <c r="AC31" s="2256" t="s">
        <v>77</v>
      </c>
      <c r="AD31" s="2233"/>
      <c r="AE31" s="2233"/>
      <c r="AF31" s="2233"/>
      <c r="AG31" s="2233"/>
      <c r="AH31" s="2233"/>
      <c r="AI31" s="2233"/>
      <c r="AJ31" s="2234"/>
      <c r="AK31" s="2248" t="str">
        <f>IF(Y28="","",VLOOKUP("○",S47:T49,2,FALSE))</f>
        <v/>
      </c>
      <c r="AL31" s="2248"/>
      <c r="AM31" s="2248"/>
      <c r="AN31" s="2248"/>
      <c r="AO31" s="2248"/>
      <c r="AP31" s="2248"/>
      <c r="AQ31" s="2248"/>
      <c r="AR31" s="59"/>
      <c r="AS31" s="59"/>
      <c r="AT31" s="60"/>
    </row>
    <row r="32" spans="2:53" ht="31.5" customHeight="1">
      <c r="C32"/>
      <c r="D32" s="59"/>
      <c r="E32" s="59"/>
      <c r="F32" s="59"/>
      <c r="G32" s="59"/>
      <c r="H32" s="59"/>
      <c r="I32" s="59"/>
      <c r="J32" s="60"/>
      <c r="K32" s="60"/>
      <c r="L32" s="60"/>
      <c r="M32" s="60"/>
      <c r="N32" s="60"/>
      <c r="O32" s="60"/>
      <c r="P32" s="2249" t="s">
        <v>308</v>
      </c>
      <c r="Q32" s="2250"/>
      <c r="R32" s="2250"/>
      <c r="S32" s="2250"/>
      <c r="T32" s="2250"/>
      <c r="U32" s="2250"/>
      <c r="V32" s="2250"/>
      <c r="W32" s="2250"/>
      <c r="X32" s="2251"/>
      <c r="Y32" s="2257" t="str">
        <f>IF(Y28="","",VLOOKUP(K35,S35:T41,2,FALSE))</f>
        <v/>
      </c>
      <c r="Z32" s="2258"/>
      <c r="AA32" s="2258"/>
      <c r="AB32" s="2258"/>
      <c r="AC32" s="2258"/>
      <c r="AD32" s="2258"/>
      <c r="AE32" s="2258"/>
      <c r="AF32" s="2258"/>
      <c r="AG32" s="2258"/>
      <c r="AH32" s="2258"/>
      <c r="AI32" s="2258"/>
      <c r="AJ32" s="2258"/>
      <c r="AK32" s="2258"/>
      <c r="AL32" s="2258"/>
      <c r="AM32" s="2258"/>
      <c r="AN32" s="2258"/>
      <c r="AO32" s="2258"/>
      <c r="AP32" s="2258"/>
      <c r="AQ32" s="2259"/>
      <c r="AR32" s="60"/>
      <c r="AS32" s="60"/>
      <c r="AT32" s="60"/>
    </row>
    <row r="33" spans="2:52" s="125" customFormat="1" ht="31.5" hidden="1" customHeight="1">
      <c r="D33" s="126"/>
      <c r="E33" s="126"/>
      <c r="F33" s="126"/>
      <c r="G33" s="126"/>
      <c r="H33" s="126"/>
      <c r="I33" s="126"/>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7"/>
      <c r="AG33" s="127"/>
      <c r="AH33" s="127"/>
      <c r="AI33" s="127"/>
      <c r="AJ33" s="127"/>
      <c r="AK33" s="127"/>
      <c r="AL33" s="127"/>
      <c r="AM33" s="127"/>
      <c r="AN33" s="127"/>
      <c r="AO33" s="127"/>
      <c r="AP33" s="127"/>
      <c r="AQ33" s="127"/>
      <c r="AR33" s="127"/>
      <c r="AS33" s="127"/>
      <c r="AT33" s="127"/>
    </row>
    <row r="34" spans="2:52" s="125" customFormat="1" ht="31.5" hidden="1" customHeight="1">
      <c r="B34" s="126"/>
      <c r="C34" s="126"/>
      <c r="D34" s="126"/>
      <c r="E34" s="126"/>
      <c r="F34" s="126"/>
      <c r="G34" s="126"/>
      <c r="H34" s="127"/>
      <c r="I34" s="127"/>
      <c r="J34" s="127"/>
      <c r="K34" s="127"/>
      <c r="L34" s="127"/>
      <c r="M34" s="127"/>
      <c r="N34" s="127"/>
      <c r="O34" s="127"/>
      <c r="P34" s="127"/>
      <c r="Q34" s="127"/>
      <c r="R34" s="127"/>
      <c r="S34" s="181"/>
      <c r="T34" s="182"/>
      <c r="U34" s="183"/>
      <c r="V34" s="183"/>
      <c r="W34" s="183"/>
      <c r="X34" s="183"/>
      <c r="Y34" s="183"/>
      <c r="Z34" s="183"/>
      <c r="AA34" s="183"/>
      <c r="AB34" s="183"/>
      <c r="AC34" s="183"/>
      <c r="AD34" s="183"/>
      <c r="AE34" s="183"/>
      <c r="AF34" s="184"/>
      <c r="AG34" s="184"/>
      <c r="AH34" s="184"/>
      <c r="AI34" s="184"/>
      <c r="AJ34" s="184"/>
      <c r="AK34" s="183"/>
      <c r="AL34" s="183"/>
      <c r="AM34" s="184"/>
      <c r="AN34" s="184"/>
      <c r="AO34" s="184"/>
      <c r="AP34" s="184"/>
      <c r="AQ34" s="184"/>
      <c r="AR34" s="184"/>
      <c r="AS34" s="184"/>
      <c r="AT34" s="184"/>
      <c r="AU34" s="185"/>
      <c r="AV34" s="171"/>
      <c r="AW34" s="132"/>
      <c r="AX34" s="132"/>
      <c r="AY34" s="132"/>
      <c r="AZ34" s="133"/>
    </row>
    <row r="35" spans="2:52" s="125" customFormat="1" hidden="1">
      <c r="B35" s="126"/>
      <c r="C35" s="126"/>
      <c r="D35" s="126"/>
      <c r="E35" s="126"/>
      <c r="F35" s="126"/>
      <c r="G35" s="126">
        <v>23</v>
      </c>
      <c r="H35" s="127">
        <v>1</v>
      </c>
      <c r="I35" s="127"/>
      <c r="J35" s="127"/>
      <c r="K35" s="127" t="s">
        <v>309</v>
      </c>
      <c r="L35" s="127"/>
      <c r="M35" s="127"/>
      <c r="N35" s="127"/>
      <c r="O35" s="127"/>
      <c r="P35" s="127"/>
      <c r="R35" s="172"/>
      <c r="S35" s="186" t="e">
        <f>AP35</f>
        <v>#VALUE!</v>
      </c>
      <c r="T35" s="186" t="s">
        <v>310</v>
      </c>
      <c r="U35" s="187"/>
      <c r="V35" s="187"/>
      <c r="W35" s="188"/>
      <c r="X35" s="186"/>
      <c r="Y35" s="186"/>
      <c r="Z35" s="186"/>
      <c r="AA35" s="186"/>
      <c r="AB35" s="186"/>
      <c r="AC35" s="186" t="s">
        <v>311</v>
      </c>
      <c r="AD35" s="186"/>
      <c r="AE35" s="186"/>
      <c r="AF35" s="186"/>
      <c r="AG35" s="186"/>
      <c r="AH35" s="186"/>
      <c r="AI35" s="186"/>
      <c r="AJ35" s="186"/>
      <c r="AK35" s="186"/>
      <c r="AL35" s="186"/>
      <c r="AM35" s="186"/>
      <c r="AN35" s="186"/>
      <c r="AO35" s="186"/>
      <c r="AP35" s="2239" t="e">
        <f>IF(AD7&lt;&gt;2,IF(AND(AP44&gt;=0.5,AK30&lt;=2),"○","×"),"×")</f>
        <v>#VALUE!</v>
      </c>
      <c r="AQ35" s="2239"/>
      <c r="AR35" s="2239"/>
      <c r="AS35" s="186"/>
      <c r="AT35" s="187"/>
      <c r="AU35" s="186"/>
      <c r="AV35" s="172"/>
      <c r="AZ35" s="137"/>
    </row>
    <row r="36" spans="2:52" s="125" customFormat="1" hidden="1">
      <c r="B36" s="126"/>
      <c r="C36" s="126"/>
      <c r="D36" s="126"/>
      <c r="E36" s="126"/>
      <c r="F36" s="126"/>
      <c r="G36" s="126">
        <v>24</v>
      </c>
      <c r="H36" s="127">
        <v>2</v>
      </c>
      <c r="I36" s="127"/>
      <c r="J36" s="127"/>
      <c r="K36" s="127"/>
      <c r="L36" s="127"/>
      <c r="M36" s="127"/>
      <c r="N36" s="127"/>
      <c r="O36" s="127"/>
      <c r="P36" s="127"/>
      <c r="R36" s="172"/>
      <c r="S36" s="186" t="e">
        <f t="shared" ref="S36:S41" si="1">AP36</f>
        <v>#VALUE!</v>
      </c>
      <c r="T36" s="189" t="s">
        <v>312</v>
      </c>
      <c r="U36" s="187"/>
      <c r="V36" s="187"/>
      <c r="W36" s="190"/>
      <c r="X36" s="190"/>
      <c r="Y36" s="190"/>
      <c r="Z36" s="190"/>
      <c r="AA36" s="190"/>
      <c r="AB36" s="190"/>
      <c r="AC36" s="190" t="s">
        <v>313</v>
      </c>
      <c r="AD36" s="190"/>
      <c r="AE36" s="190"/>
      <c r="AF36" s="190"/>
      <c r="AG36" s="190"/>
      <c r="AH36" s="190"/>
      <c r="AI36" s="190"/>
      <c r="AJ36" s="190"/>
      <c r="AK36" s="190"/>
      <c r="AL36" s="190"/>
      <c r="AM36" s="190"/>
      <c r="AN36" s="190"/>
      <c r="AO36" s="190"/>
      <c r="AP36" s="2239" t="e">
        <f>IF(AND(AP35="×",AP40="×",AK30&lt;=3),"○","×")</f>
        <v>#VALUE!</v>
      </c>
      <c r="AQ36" s="2239"/>
      <c r="AR36" s="2239"/>
      <c r="AS36" s="190"/>
      <c r="AT36" s="187"/>
      <c r="AU36" s="186"/>
      <c r="AV36" s="172"/>
      <c r="AZ36" s="137"/>
    </row>
    <row r="37" spans="2:52" s="125" customFormat="1" hidden="1">
      <c r="B37" s="126"/>
      <c r="C37" s="126"/>
      <c r="D37" s="126"/>
      <c r="E37" s="126"/>
      <c r="F37" s="126"/>
      <c r="G37" s="126">
        <v>25</v>
      </c>
      <c r="H37" s="127">
        <v>3</v>
      </c>
      <c r="I37" s="127"/>
      <c r="J37" s="127"/>
      <c r="K37" s="127"/>
      <c r="L37" s="127"/>
      <c r="M37" s="127"/>
      <c r="N37" s="127"/>
      <c r="O37" s="127"/>
      <c r="P37" s="127"/>
      <c r="R37" s="172"/>
      <c r="S37" s="186" t="str">
        <f t="shared" si="1"/>
        <v>×</v>
      </c>
      <c r="T37" s="189" t="s">
        <v>314</v>
      </c>
      <c r="U37" s="187"/>
      <c r="V37" s="187"/>
      <c r="W37" s="190"/>
      <c r="X37" s="190"/>
      <c r="Y37" s="190"/>
      <c r="Z37" s="190"/>
      <c r="AA37" s="190"/>
      <c r="AB37" s="190"/>
      <c r="AC37" s="190" t="s">
        <v>315</v>
      </c>
      <c r="AD37" s="190"/>
      <c r="AE37" s="190"/>
      <c r="AF37" s="190"/>
      <c r="AG37" s="190"/>
      <c r="AH37" s="190"/>
      <c r="AI37" s="190"/>
      <c r="AJ37" s="190"/>
      <c r="AK37" s="190"/>
      <c r="AL37" s="190"/>
      <c r="AM37" s="190"/>
      <c r="AN37" s="190"/>
      <c r="AO37" s="190"/>
      <c r="AP37" s="2239" t="str">
        <f>IF(AND(AK30&gt;2,AK30&lt;=4),"○","×")</f>
        <v>×</v>
      </c>
      <c r="AQ37" s="2239"/>
      <c r="AR37" s="2239"/>
      <c r="AS37" s="190"/>
      <c r="AT37" s="187"/>
      <c r="AU37" s="186"/>
      <c r="AV37" s="172"/>
      <c r="AZ37" s="137"/>
    </row>
    <row r="38" spans="2:52" s="125" customFormat="1" hidden="1">
      <c r="B38" s="126"/>
      <c r="C38" s="126"/>
      <c r="D38" s="126"/>
      <c r="E38" s="126"/>
      <c r="F38" s="126"/>
      <c r="G38" s="126"/>
      <c r="H38" s="127">
        <v>4</v>
      </c>
      <c r="I38" s="127"/>
      <c r="J38" s="127"/>
      <c r="K38" s="127"/>
      <c r="L38" s="127"/>
      <c r="M38" s="127"/>
      <c r="N38" s="127"/>
      <c r="O38" s="127"/>
      <c r="P38" s="127"/>
      <c r="R38" s="172"/>
      <c r="S38" s="186">
        <f t="shared" si="1"/>
        <v>0</v>
      </c>
      <c r="T38" s="189" t="s">
        <v>316</v>
      </c>
      <c r="U38" s="187"/>
      <c r="V38" s="187"/>
      <c r="W38" s="190"/>
      <c r="X38" s="190"/>
      <c r="Y38" s="190"/>
      <c r="Z38" s="190"/>
      <c r="AA38" s="190"/>
      <c r="AB38" s="190"/>
      <c r="AC38" s="190" t="s">
        <v>317</v>
      </c>
      <c r="AD38" s="190"/>
      <c r="AE38" s="190"/>
      <c r="AF38" s="190"/>
      <c r="AG38" s="190"/>
      <c r="AH38" s="190"/>
      <c r="AI38" s="190"/>
      <c r="AJ38" s="190"/>
      <c r="AK38" s="190"/>
      <c r="AL38" s="190"/>
      <c r="AM38" s="190"/>
      <c r="AN38" s="190"/>
      <c r="AO38" s="190"/>
      <c r="AP38" s="2239"/>
      <c r="AQ38" s="2239"/>
      <c r="AR38" s="2239"/>
      <c r="AS38" s="190" t="str">
        <f>IF(AD7=2,IF(AND(AK30&gt;4,AK30&lt;=6),"○","×"),"×")</f>
        <v>×</v>
      </c>
      <c r="AT38" s="187"/>
      <c r="AU38" s="186"/>
      <c r="AV38" s="172"/>
      <c r="AZ38" s="137"/>
    </row>
    <row r="39" spans="2:52" s="125" customFormat="1" hidden="1">
      <c r="B39" s="126"/>
      <c r="C39" s="126"/>
      <c r="D39" s="126"/>
      <c r="E39" s="126"/>
      <c r="F39" s="126"/>
      <c r="G39" s="126"/>
      <c r="H39" s="127">
        <v>5</v>
      </c>
      <c r="I39" s="127"/>
      <c r="J39" s="127"/>
      <c r="K39" s="127"/>
      <c r="L39" s="127"/>
      <c r="M39" s="127"/>
      <c r="N39" s="127"/>
      <c r="O39" s="127"/>
      <c r="P39" s="127"/>
      <c r="R39" s="172"/>
      <c r="S39" s="186">
        <f t="shared" si="1"/>
        <v>0</v>
      </c>
      <c r="T39" s="189" t="s">
        <v>318</v>
      </c>
      <c r="U39" s="187"/>
      <c r="V39" s="187"/>
      <c r="W39" s="190"/>
      <c r="X39" s="190"/>
      <c r="Y39" s="190"/>
      <c r="Z39" s="190"/>
      <c r="AA39" s="190"/>
      <c r="AB39" s="190"/>
      <c r="AC39" s="190" t="s">
        <v>319</v>
      </c>
      <c r="AD39" s="190"/>
      <c r="AE39" s="190"/>
      <c r="AF39" s="190"/>
      <c r="AG39" s="190"/>
      <c r="AH39" s="190"/>
      <c r="AI39" s="190"/>
      <c r="AJ39" s="190"/>
      <c r="AK39" s="190"/>
      <c r="AL39" s="190"/>
      <c r="AM39" s="190"/>
      <c r="AN39" s="190"/>
      <c r="AO39" s="190"/>
      <c r="AP39" s="2239"/>
      <c r="AQ39" s="2239"/>
      <c r="AR39" s="2239"/>
      <c r="AS39" s="190"/>
      <c r="AT39" s="187"/>
      <c r="AU39" s="186"/>
      <c r="AV39" s="172"/>
      <c r="AZ39" s="137"/>
    </row>
    <row r="40" spans="2:52" s="125" customFormat="1" hidden="1">
      <c r="C40" s="134"/>
      <c r="D40" s="134"/>
      <c r="E40" s="134"/>
      <c r="F40" s="134"/>
      <c r="G40" s="134"/>
      <c r="H40" s="127">
        <v>6</v>
      </c>
      <c r="I40" s="134"/>
      <c r="J40" s="134"/>
      <c r="K40" s="134"/>
      <c r="L40" s="134"/>
      <c r="M40" s="134"/>
      <c r="N40" s="134"/>
      <c r="O40" s="134"/>
      <c r="P40" s="134"/>
      <c r="R40" s="172"/>
      <c r="S40" s="186" t="str">
        <f t="shared" si="1"/>
        <v>×</v>
      </c>
      <c r="T40" s="186" t="s">
        <v>656</v>
      </c>
      <c r="U40" s="188"/>
      <c r="V40" s="188"/>
      <c r="W40" s="188"/>
      <c r="X40" s="188"/>
      <c r="Y40" s="188"/>
      <c r="Z40" s="188"/>
      <c r="AA40" s="188"/>
      <c r="AB40" s="188"/>
      <c r="AC40" s="190" t="s">
        <v>320</v>
      </c>
      <c r="AD40" s="188"/>
      <c r="AE40" s="188"/>
      <c r="AF40" s="188"/>
      <c r="AG40" s="186"/>
      <c r="AH40" s="186"/>
      <c r="AI40" s="186"/>
      <c r="AJ40" s="186"/>
      <c r="AK40" s="186"/>
      <c r="AL40" s="186"/>
      <c r="AM40" s="186"/>
      <c r="AN40" s="186"/>
      <c r="AO40" s="186"/>
      <c r="AP40" s="2239" t="str">
        <f>IF(AD7=2,IF(AK30&lt;=2,"○","×"),"×")</f>
        <v>×</v>
      </c>
      <c r="AQ40" s="2239"/>
      <c r="AR40" s="2239"/>
      <c r="AS40" s="186"/>
      <c r="AT40" s="186"/>
      <c r="AU40" s="186"/>
      <c r="AV40" s="172"/>
      <c r="AZ40" s="137"/>
    </row>
    <row r="41" spans="2:52" s="125" customFormat="1" ht="13.5" hidden="1" customHeight="1">
      <c r="B41" s="126"/>
      <c r="C41" s="126"/>
      <c r="D41" s="126"/>
      <c r="E41" s="126"/>
      <c r="F41" s="126"/>
      <c r="G41" s="126"/>
      <c r="H41" s="127">
        <v>7</v>
      </c>
      <c r="I41" s="127"/>
      <c r="J41" s="127"/>
      <c r="K41" s="127"/>
      <c r="L41" s="127"/>
      <c r="M41" s="127"/>
      <c r="N41" s="127"/>
      <c r="O41" s="127"/>
      <c r="P41" s="127"/>
      <c r="R41" s="172"/>
      <c r="S41" s="186">
        <f t="shared" si="1"/>
        <v>0</v>
      </c>
      <c r="T41" s="186" t="s">
        <v>657</v>
      </c>
      <c r="U41" s="187"/>
      <c r="V41" s="187"/>
      <c r="W41" s="188"/>
      <c r="X41" s="186"/>
      <c r="Y41" s="186"/>
      <c r="Z41" s="186"/>
      <c r="AA41" s="186"/>
      <c r="AB41" s="186"/>
      <c r="AC41" s="186" t="s">
        <v>262</v>
      </c>
      <c r="AD41" s="186"/>
      <c r="AE41" s="186"/>
      <c r="AF41" s="186"/>
      <c r="AG41" s="186"/>
      <c r="AH41" s="186"/>
      <c r="AI41" s="186"/>
      <c r="AJ41" s="186"/>
      <c r="AK41" s="186"/>
      <c r="AL41" s="186"/>
      <c r="AM41" s="186"/>
      <c r="AN41" s="186"/>
      <c r="AO41" s="186"/>
      <c r="AP41" s="2239"/>
      <c r="AQ41" s="2239"/>
      <c r="AR41" s="2239"/>
      <c r="AS41" s="186" t="str">
        <f>IF(AD7=2,IF(AND(AK30&gt;3,AK30&lt;=6),"○","×"),"×")</f>
        <v>×</v>
      </c>
      <c r="AT41" s="187"/>
      <c r="AU41" s="186"/>
      <c r="AV41" s="172"/>
      <c r="AZ41" s="137"/>
    </row>
    <row r="42" spans="2:52" s="125" customFormat="1" hidden="1">
      <c r="B42" s="126"/>
      <c r="C42" s="126"/>
      <c r="D42" s="126"/>
      <c r="E42" s="126"/>
      <c r="F42" s="126"/>
      <c r="G42" s="126"/>
      <c r="H42" s="127">
        <v>8</v>
      </c>
      <c r="I42" s="127"/>
      <c r="J42" s="127"/>
      <c r="K42" s="127"/>
      <c r="L42" s="127"/>
      <c r="M42" s="127"/>
      <c r="N42" s="127"/>
      <c r="O42" s="127"/>
      <c r="P42" s="127"/>
      <c r="Q42" s="134"/>
      <c r="R42" s="127"/>
      <c r="S42" s="191"/>
      <c r="T42" s="189"/>
      <c r="U42" s="187"/>
      <c r="V42" s="187"/>
      <c r="W42" s="190"/>
      <c r="X42" s="190"/>
      <c r="Y42" s="190"/>
      <c r="Z42" s="190"/>
      <c r="AA42" s="190"/>
      <c r="AB42" s="190"/>
      <c r="AC42" s="190"/>
      <c r="AD42" s="190"/>
      <c r="AE42" s="190"/>
      <c r="AF42" s="190"/>
      <c r="AG42" s="190"/>
      <c r="AH42" s="190"/>
      <c r="AI42" s="190"/>
      <c r="AJ42" s="190"/>
      <c r="AK42" s="190"/>
      <c r="AL42" s="190"/>
      <c r="AM42" s="190"/>
      <c r="AN42" s="190"/>
      <c r="AO42" s="190"/>
      <c r="AP42" s="190"/>
      <c r="AQ42" s="190"/>
      <c r="AR42" s="190"/>
      <c r="AS42" s="190"/>
      <c r="AT42" s="187"/>
      <c r="AU42" s="186"/>
      <c r="AV42" s="172"/>
      <c r="AY42" s="125" t="e">
        <f>AND(Y30&gt;=0.6,Y28/AK28&lt;=1.7)</f>
        <v>#VALUE!</v>
      </c>
      <c r="AZ42" s="137"/>
    </row>
    <row r="43" spans="2:52" s="125" customFormat="1" hidden="1">
      <c r="B43" s="126"/>
      <c r="C43" s="126"/>
      <c r="D43" s="126"/>
      <c r="E43" s="126"/>
      <c r="F43" s="126"/>
      <c r="G43" s="126"/>
      <c r="H43" s="127">
        <v>9</v>
      </c>
      <c r="I43" s="127"/>
      <c r="J43" s="127"/>
      <c r="K43" s="127"/>
      <c r="L43" s="127"/>
      <c r="M43" s="127"/>
      <c r="N43" s="127"/>
      <c r="O43" s="127"/>
      <c r="P43" s="127"/>
      <c r="Q43" s="134"/>
      <c r="R43" s="127"/>
      <c r="S43" s="191"/>
      <c r="T43" s="189"/>
      <c r="U43" s="187"/>
      <c r="V43" s="187"/>
      <c r="W43" s="190"/>
      <c r="X43" s="190"/>
      <c r="Y43" s="190"/>
      <c r="Z43" s="190"/>
      <c r="AA43" s="190"/>
      <c r="AB43" s="190"/>
      <c r="AC43" s="190"/>
      <c r="AD43" s="190"/>
      <c r="AE43" s="190"/>
      <c r="AF43" s="190"/>
      <c r="AG43" s="190"/>
      <c r="AH43" s="190"/>
      <c r="AI43" s="190"/>
      <c r="AJ43" s="190"/>
      <c r="AK43" s="190"/>
      <c r="AL43" s="190"/>
      <c r="AM43" s="190"/>
      <c r="AN43" s="190"/>
      <c r="AO43" s="190"/>
      <c r="AP43" s="190"/>
      <c r="AQ43" s="190"/>
      <c r="AR43" s="190"/>
      <c r="AS43" s="190"/>
      <c r="AT43" s="187"/>
      <c r="AU43" s="186"/>
      <c r="AV43" s="172"/>
      <c r="AY43" s="125" t="e">
        <f>AND(Y30&gt;=0.5,Y28/AK28&lt;=2)</f>
        <v>#VALUE!</v>
      </c>
      <c r="AZ43" s="137"/>
    </row>
    <row r="44" spans="2:52" s="125" customFormat="1" hidden="1">
      <c r="B44" s="126"/>
      <c r="C44" s="126"/>
      <c r="D44" s="126"/>
      <c r="E44" s="126"/>
      <c r="F44" s="126"/>
      <c r="G44" s="126"/>
      <c r="H44" s="127">
        <v>10</v>
      </c>
      <c r="I44" s="127"/>
      <c r="J44" s="127"/>
      <c r="K44" s="127"/>
      <c r="L44" s="127"/>
      <c r="M44" s="127"/>
      <c r="N44" s="127"/>
      <c r="O44" s="127"/>
      <c r="P44" s="127"/>
      <c r="Q44" s="134"/>
      <c r="R44" s="127"/>
      <c r="S44" s="191"/>
      <c r="T44" s="189" t="s">
        <v>321</v>
      </c>
      <c r="U44" s="187"/>
      <c r="V44" s="187"/>
      <c r="W44" s="190"/>
      <c r="X44" s="190"/>
      <c r="Y44" s="190"/>
      <c r="Z44" s="190"/>
      <c r="AA44" s="190"/>
      <c r="AB44" s="190"/>
      <c r="AC44" s="190"/>
      <c r="AD44" s="190"/>
      <c r="AE44" s="190"/>
      <c r="AF44" s="190"/>
      <c r="AG44" s="190"/>
      <c r="AH44" s="190"/>
      <c r="AI44" s="190"/>
      <c r="AJ44" s="190"/>
      <c r="AK44" s="190"/>
      <c r="AL44" s="190"/>
      <c r="AM44" s="190"/>
      <c r="AN44" s="190"/>
      <c r="AO44" s="190"/>
      <c r="AP44" s="2246" t="e">
        <f>ROUND(Y29/Y28,3)</f>
        <v>#VALUE!</v>
      </c>
      <c r="AQ44" s="2246"/>
      <c r="AR44" s="2246"/>
      <c r="AS44" s="190"/>
      <c r="AT44" s="187"/>
      <c r="AU44" s="186"/>
      <c r="AV44" s="172"/>
      <c r="AY44" s="125" t="e">
        <f>Y28/AK28&lt;=2.5</f>
        <v>#VALUE!</v>
      </c>
      <c r="AZ44" s="137"/>
    </row>
    <row r="45" spans="2:52" s="125" customFormat="1" hidden="1">
      <c r="B45" s="126"/>
      <c r="C45" s="126"/>
      <c r="D45" s="126"/>
      <c r="E45" s="126"/>
      <c r="F45" s="126"/>
      <c r="G45" s="126"/>
      <c r="H45" s="127">
        <v>11</v>
      </c>
      <c r="I45" s="127"/>
      <c r="J45" s="127"/>
      <c r="K45" s="127"/>
      <c r="L45" s="127"/>
      <c r="M45" s="127"/>
      <c r="N45" s="127"/>
      <c r="O45" s="127"/>
      <c r="P45" s="127"/>
      <c r="Q45" s="134"/>
      <c r="R45" s="127"/>
      <c r="S45" s="191"/>
      <c r="T45" s="189"/>
      <c r="U45" s="187"/>
      <c r="V45" s="187"/>
      <c r="W45" s="190"/>
      <c r="X45" s="190"/>
      <c r="Y45" s="190"/>
      <c r="Z45" s="190"/>
      <c r="AA45" s="190"/>
      <c r="AB45" s="190"/>
      <c r="AC45" s="190"/>
      <c r="AD45" s="190"/>
      <c r="AE45" s="190"/>
      <c r="AF45" s="190"/>
      <c r="AG45" s="190"/>
      <c r="AH45" s="190"/>
      <c r="AI45" s="190"/>
      <c r="AJ45" s="190"/>
      <c r="AK45" s="190"/>
      <c r="AL45" s="190"/>
      <c r="AM45" s="190"/>
      <c r="AN45" s="190"/>
      <c r="AO45" s="190"/>
      <c r="AP45" s="2245"/>
      <c r="AQ45" s="2245"/>
      <c r="AR45" s="2245"/>
      <c r="AS45" s="190"/>
      <c r="AT45" s="187"/>
      <c r="AU45" s="186"/>
      <c r="AV45" s="172"/>
      <c r="AZ45" s="137"/>
    </row>
    <row r="46" spans="2:52" s="125" customFormat="1" hidden="1">
      <c r="B46" s="126"/>
      <c r="C46" s="126"/>
      <c r="D46" s="126"/>
      <c r="E46" s="126"/>
      <c r="F46" s="126"/>
      <c r="G46" s="126"/>
      <c r="H46" s="127">
        <v>12</v>
      </c>
      <c r="I46" s="127"/>
      <c r="J46" s="127"/>
      <c r="K46" s="127"/>
      <c r="L46" s="127"/>
      <c r="M46" s="127"/>
      <c r="N46" s="127"/>
      <c r="O46" s="127"/>
      <c r="P46" s="127"/>
      <c r="Q46" s="134"/>
      <c r="R46" s="127"/>
      <c r="S46" s="191"/>
      <c r="T46" s="189" t="s">
        <v>371</v>
      </c>
      <c r="U46" s="187"/>
      <c r="V46" s="187"/>
      <c r="W46" s="186"/>
      <c r="X46" s="190"/>
      <c r="Y46" s="190"/>
      <c r="Z46" s="190"/>
      <c r="AA46" s="190"/>
      <c r="AB46" s="190"/>
      <c r="AC46" s="190"/>
      <c r="AD46" s="190"/>
      <c r="AE46" s="190"/>
      <c r="AF46" s="190"/>
      <c r="AG46" s="190"/>
      <c r="AH46" s="190"/>
      <c r="AI46" s="190"/>
      <c r="AJ46" s="190"/>
      <c r="AK46" s="190"/>
      <c r="AL46" s="190"/>
      <c r="AM46" s="190"/>
      <c r="AN46" s="190"/>
      <c r="AO46" s="190"/>
      <c r="AP46" s="190"/>
      <c r="AQ46" s="190"/>
      <c r="AR46" s="190"/>
      <c r="AS46" s="190"/>
      <c r="AT46" s="187"/>
      <c r="AU46" s="186"/>
      <c r="AV46" s="172"/>
      <c r="AZ46" s="137"/>
    </row>
    <row r="47" spans="2:52" s="125" customFormat="1" hidden="1">
      <c r="B47" s="126"/>
      <c r="C47" s="126"/>
      <c r="D47" s="126"/>
      <c r="E47" s="126"/>
      <c r="F47" s="126"/>
      <c r="G47" s="126"/>
      <c r="H47" s="127"/>
      <c r="I47" s="127"/>
      <c r="J47" s="127"/>
      <c r="K47" s="127"/>
      <c r="L47" s="127"/>
      <c r="M47" s="127"/>
      <c r="N47" s="127"/>
      <c r="O47" s="127"/>
      <c r="P47" s="127"/>
      <c r="Q47" s="134"/>
      <c r="R47" s="127"/>
      <c r="S47" s="191" t="str">
        <f>AP47</f>
        <v>×</v>
      </c>
      <c r="T47" s="192" t="s">
        <v>263</v>
      </c>
      <c r="U47" s="187"/>
      <c r="V47" s="187"/>
      <c r="W47" s="186"/>
      <c r="X47" s="190"/>
      <c r="Y47" s="190"/>
      <c r="Z47" s="190"/>
      <c r="AA47" s="190"/>
      <c r="AB47" s="190"/>
      <c r="AC47" s="190" t="s">
        <v>322</v>
      </c>
      <c r="AD47" s="190"/>
      <c r="AE47" s="190"/>
      <c r="AF47" s="190"/>
      <c r="AG47" s="190"/>
      <c r="AH47" s="190"/>
      <c r="AI47" s="190"/>
      <c r="AJ47" s="190"/>
      <c r="AK47" s="190"/>
      <c r="AL47" s="190"/>
      <c r="AM47" s="190"/>
      <c r="AN47" s="190"/>
      <c r="AO47" s="190"/>
      <c r="AP47" s="190" t="str">
        <f>IF(AND(Y32=T40,AK30&lt;=1.7),"○","×")</f>
        <v>×</v>
      </c>
      <c r="AQ47" s="190"/>
      <c r="AR47" s="190"/>
      <c r="AS47" s="190"/>
      <c r="AT47" s="187"/>
      <c r="AU47" s="186"/>
      <c r="AV47" s="172"/>
      <c r="AZ47" s="137"/>
    </row>
    <row r="48" spans="2:52" s="125" customFormat="1" hidden="1">
      <c r="B48" s="126"/>
      <c r="C48" s="126"/>
      <c r="D48" s="126"/>
      <c r="E48" s="126"/>
      <c r="H48" s="127"/>
      <c r="I48" s="134"/>
      <c r="J48" s="134"/>
      <c r="K48" s="134"/>
      <c r="L48" s="134"/>
      <c r="M48" s="134"/>
      <c r="N48" s="134"/>
      <c r="O48" s="134"/>
      <c r="P48" s="134"/>
      <c r="Q48" s="134"/>
      <c r="R48" s="134"/>
      <c r="S48" s="193" t="str">
        <f>AP48</f>
        <v>×</v>
      </c>
      <c r="T48" s="190" t="s">
        <v>264</v>
      </c>
      <c r="U48" s="188"/>
      <c r="V48" s="188"/>
      <c r="W48" s="190"/>
      <c r="X48" s="188"/>
      <c r="Y48" s="188"/>
      <c r="Z48" s="2245"/>
      <c r="AA48" s="2245"/>
      <c r="AB48" s="2245"/>
      <c r="AC48" s="190" t="s">
        <v>323</v>
      </c>
      <c r="AD48" s="188"/>
      <c r="AE48" s="188"/>
      <c r="AF48" s="188"/>
      <c r="AG48" s="188"/>
      <c r="AH48" s="188"/>
      <c r="AI48" s="187"/>
      <c r="AJ48" s="187"/>
      <c r="AK48" s="187"/>
      <c r="AL48" s="187"/>
      <c r="AM48" s="187"/>
      <c r="AN48" s="188"/>
      <c r="AO48" s="187"/>
      <c r="AP48" s="187" t="str">
        <f>IF(AND(Y32=T36,AK30&lt;=2.5),"○","×")</f>
        <v>×</v>
      </c>
      <c r="AQ48" s="187"/>
      <c r="AR48" s="187"/>
      <c r="AS48" s="187"/>
      <c r="AT48" s="188"/>
      <c r="AU48" s="188"/>
      <c r="AV48" s="174"/>
      <c r="AZ48" s="137"/>
    </row>
    <row r="49" spans="2:52" s="125" customFormat="1" hidden="1">
      <c r="H49" s="134"/>
      <c r="I49" s="134"/>
      <c r="J49" s="134"/>
      <c r="K49" s="134"/>
      <c r="L49" s="134"/>
      <c r="M49" s="134"/>
      <c r="N49" s="134"/>
      <c r="O49" s="134"/>
      <c r="P49" s="134"/>
      <c r="Q49" s="134"/>
      <c r="R49" s="134"/>
      <c r="S49" s="193" t="str">
        <f>AP49</f>
        <v>○</v>
      </c>
      <c r="T49" s="190" t="s">
        <v>324</v>
      </c>
      <c r="U49" s="188"/>
      <c r="V49" s="188"/>
      <c r="W49" s="188"/>
      <c r="X49" s="188"/>
      <c r="Y49" s="188"/>
      <c r="Z49" s="188"/>
      <c r="AA49" s="188"/>
      <c r="AB49" s="188"/>
      <c r="AC49" s="188"/>
      <c r="AD49" s="188"/>
      <c r="AE49" s="188"/>
      <c r="AF49" s="188"/>
      <c r="AG49" s="188"/>
      <c r="AH49" s="188"/>
      <c r="AI49" s="188"/>
      <c r="AJ49" s="188"/>
      <c r="AK49" s="188"/>
      <c r="AL49" s="188"/>
      <c r="AM49" s="188"/>
      <c r="AN49" s="188"/>
      <c r="AO49" s="188"/>
      <c r="AP49" s="188" t="str">
        <f>IF(AND(AP47="×",AP48="×"),"○","×")</f>
        <v>○</v>
      </c>
      <c r="AQ49" s="188"/>
      <c r="AR49" s="186"/>
      <c r="AS49" s="186"/>
      <c r="AT49" s="186"/>
      <c r="AU49" s="186"/>
      <c r="AV49" s="172"/>
      <c r="AZ49" s="137"/>
    </row>
    <row r="50" spans="2:52" s="125" customFormat="1" hidden="1">
      <c r="H50" s="134"/>
      <c r="I50" s="134"/>
      <c r="J50" s="134"/>
      <c r="K50" s="134"/>
      <c r="L50" s="134"/>
      <c r="M50" s="134"/>
      <c r="N50" s="134"/>
      <c r="O50" s="134"/>
      <c r="P50" s="134"/>
      <c r="Q50" s="134"/>
      <c r="R50" s="134"/>
      <c r="S50" s="193"/>
      <c r="T50" s="188"/>
      <c r="U50" s="188"/>
      <c r="V50" s="188"/>
      <c r="W50" s="188"/>
      <c r="X50" s="188"/>
      <c r="Y50" s="188"/>
      <c r="Z50" s="188"/>
      <c r="AA50" s="188"/>
      <c r="AB50" s="188"/>
      <c r="AC50" s="188"/>
      <c r="AD50" s="188"/>
      <c r="AE50" s="188"/>
      <c r="AF50" s="188"/>
      <c r="AG50" s="188"/>
      <c r="AH50" s="188"/>
      <c r="AI50" s="188"/>
      <c r="AJ50" s="188"/>
      <c r="AK50" s="188"/>
      <c r="AL50" s="188"/>
      <c r="AM50" s="188"/>
      <c r="AN50" s="188"/>
      <c r="AO50" s="188"/>
      <c r="AP50" s="188"/>
      <c r="AQ50" s="188"/>
      <c r="AR50" s="188"/>
      <c r="AS50" s="188"/>
      <c r="AT50" s="188"/>
      <c r="AU50" s="186"/>
      <c r="AV50" s="172"/>
      <c r="AZ50" s="137"/>
    </row>
    <row r="51" spans="2:52" s="125" customFormat="1" hidden="1">
      <c r="B51" s="126"/>
      <c r="C51" s="126"/>
      <c r="D51" s="126"/>
      <c r="E51" s="126"/>
      <c r="F51" s="126"/>
      <c r="G51" s="126"/>
      <c r="H51" s="127"/>
      <c r="I51" s="127"/>
      <c r="J51" s="127"/>
      <c r="K51" s="127"/>
      <c r="L51" s="127"/>
      <c r="M51" s="127"/>
      <c r="N51" s="127"/>
      <c r="O51" s="127"/>
      <c r="P51" s="127"/>
      <c r="Q51" s="127"/>
      <c r="R51" s="127"/>
      <c r="S51" s="191"/>
      <c r="T51" s="190"/>
      <c r="U51" s="188"/>
      <c r="V51" s="188"/>
      <c r="W51" s="2245"/>
      <c r="X51" s="2245"/>
      <c r="Y51" s="2245"/>
      <c r="Z51" s="188"/>
      <c r="AA51" s="188"/>
      <c r="AB51" s="188"/>
      <c r="AC51" s="188"/>
      <c r="AD51" s="188"/>
      <c r="AE51" s="188"/>
      <c r="AF51" s="187"/>
      <c r="AG51" s="187"/>
      <c r="AH51" s="187"/>
      <c r="AI51" s="187"/>
      <c r="AJ51" s="187"/>
      <c r="AK51" s="188"/>
      <c r="AL51" s="188"/>
      <c r="AM51" s="187"/>
      <c r="AN51" s="187"/>
      <c r="AO51" s="187"/>
      <c r="AP51" s="187"/>
      <c r="AQ51" s="187"/>
      <c r="AR51" s="187"/>
      <c r="AS51" s="187"/>
      <c r="AT51" s="187"/>
      <c r="AU51" s="186"/>
      <c r="AV51" s="172"/>
      <c r="AZ51" s="137"/>
    </row>
    <row r="52" spans="2:52" s="125" customFormat="1" ht="18" hidden="1" customHeight="1">
      <c r="B52" s="126"/>
      <c r="C52" s="126"/>
      <c r="D52" s="126"/>
      <c r="E52" s="126"/>
      <c r="F52" s="126"/>
      <c r="G52" s="126"/>
      <c r="H52" s="127"/>
      <c r="I52" s="127"/>
      <c r="J52" s="127"/>
      <c r="K52" s="127"/>
      <c r="L52" s="127"/>
      <c r="M52" s="127"/>
      <c r="N52" s="127"/>
      <c r="O52" s="127"/>
      <c r="P52" s="127"/>
      <c r="Q52" s="127"/>
      <c r="R52" s="127"/>
      <c r="S52" s="191"/>
      <c r="T52" s="186"/>
      <c r="U52" s="190"/>
      <c r="V52" s="190"/>
      <c r="W52" s="190"/>
      <c r="X52" s="190"/>
      <c r="Y52" s="190"/>
      <c r="Z52" s="190"/>
      <c r="AA52" s="190"/>
      <c r="AB52" s="190"/>
      <c r="AC52" s="190"/>
      <c r="AD52" s="190"/>
      <c r="AE52" s="190"/>
      <c r="AF52" s="190"/>
      <c r="AG52" s="190"/>
      <c r="AH52" s="190"/>
      <c r="AI52" s="190"/>
      <c r="AJ52" s="190"/>
      <c r="AK52" s="187"/>
      <c r="AL52" s="187"/>
      <c r="AM52" s="187"/>
      <c r="AN52" s="187"/>
      <c r="AO52" s="187"/>
      <c r="AP52" s="187"/>
      <c r="AQ52" s="187"/>
      <c r="AR52" s="187"/>
      <c r="AS52" s="187"/>
      <c r="AT52" s="187"/>
      <c r="AU52" s="186"/>
      <c r="AV52" s="172"/>
      <c r="AZ52" s="137"/>
    </row>
    <row r="53" spans="2:52" s="125" customFormat="1" hidden="1">
      <c r="B53" s="126"/>
      <c r="C53" s="126"/>
      <c r="D53" s="126"/>
      <c r="E53" s="126"/>
      <c r="F53" s="126"/>
      <c r="G53" s="126"/>
      <c r="H53" s="127"/>
      <c r="I53" s="127"/>
      <c r="J53" s="127"/>
      <c r="K53" s="127"/>
      <c r="L53" s="127"/>
      <c r="M53" s="127"/>
      <c r="N53" s="127"/>
      <c r="O53" s="127"/>
      <c r="P53" s="127"/>
      <c r="Q53" s="127"/>
      <c r="R53" s="127"/>
      <c r="S53" s="176"/>
      <c r="T53" s="172"/>
      <c r="U53" s="175"/>
      <c r="V53" s="175"/>
      <c r="W53" s="175"/>
      <c r="X53" s="175"/>
      <c r="Y53" s="175"/>
      <c r="Z53" s="175"/>
      <c r="AA53" s="175"/>
      <c r="AB53" s="175"/>
      <c r="AC53" s="175"/>
      <c r="AD53" s="175"/>
      <c r="AE53" s="175"/>
      <c r="AF53" s="175"/>
      <c r="AG53" s="175"/>
      <c r="AH53" s="175"/>
      <c r="AI53" s="175"/>
      <c r="AJ53" s="175"/>
      <c r="AK53" s="173"/>
      <c r="AL53" s="173"/>
      <c r="AM53" s="173"/>
      <c r="AN53" s="173"/>
      <c r="AO53" s="173"/>
      <c r="AP53" s="173"/>
      <c r="AQ53" s="173"/>
      <c r="AR53" s="173"/>
      <c r="AS53" s="173"/>
      <c r="AT53" s="173"/>
      <c r="AU53" s="172"/>
      <c r="AV53" s="172"/>
      <c r="AZ53" s="137"/>
    </row>
    <row r="54" spans="2:52" s="125" customFormat="1" hidden="1">
      <c r="H54" s="134"/>
      <c r="I54" s="134"/>
      <c r="J54" s="134"/>
      <c r="K54" s="134"/>
      <c r="L54" s="134"/>
      <c r="M54" s="134"/>
      <c r="N54" s="134"/>
      <c r="O54" s="134"/>
      <c r="P54" s="134"/>
      <c r="Q54" s="134"/>
      <c r="R54" s="134"/>
      <c r="S54" s="177"/>
      <c r="T54" s="174"/>
      <c r="U54" s="174"/>
      <c r="V54" s="174"/>
      <c r="W54" s="174"/>
      <c r="X54" s="174"/>
      <c r="Y54" s="174"/>
      <c r="Z54" s="174"/>
      <c r="AA54" s="174"/>
      <c r="AB54" s="174"/>
      <c r="AC54" s="174"/>
      <c r="AD54" s="174"/>
      <c r="AE54" s="174"/>
      <c r="AF54" s="174"/>
      <c r="AG54" s="174"/>
      <c r="AH54" s="174"/>
      <c r="AI54" s="174"/>
      <c r="AJ54" s="174"/>
      <c r="AK54" s="174"/>
      <c r="AL54" s="174"/>
      <c r="AM54" s="174"/>
      <c r="AN54" s="174"/>
      <c r="AO54" s="174"/>
      <c r="AP54" s="174"/>
      <c r="AQ54" s="174"/>
      <c r="AR54" s="174"/>
      <c r="AS54" s="174"/>
      <c r="AT54" s="174"/>
      <c r="AU54" s="172"/>
      <c r="AV54" s="172"/>
      <c r="AZ54" s="137"/>
    </row>
    <row r="55" spans="2:52" s="125" customFormat="1" hidden="1">
      <c r="H55" s="134"/>
      <c r="I55" s="134"/>
      <c r="J55" s="134"/>
      <c r="K55" s="134"/>
      <c r="L55" s="134"/>
      <c r="M55" s="134"/>
      <c r="N55" s="134"/>
      <c r="O55" s="134"/>
      <c r="P55" s="134"/>
      <c r="Q55" s="134"/>
      <c r="R55" s="134"/>
      <c r="S55" s="178"/>
      <c r="T55" s="179"/>
      <c r="U55" s="179"/>
      <c r="V55" s="179"/>
      <c r="W55" s="179"/>
      <c r="X55" s="179"/>
      <c r="Y55" s="179"/>
      <c r="Z55" s="179"/>
      <c r="AA55" s="179"/>
      <c r="AB55" s="179"/>
      <c r="AC55" s="179"/>
      <c r="AD55" s="179"/>
      <c r="AE55" s="179"/>
      <c r="AF55" s="179"/>
      <c r="AG55" s="179"/>
      <c r="AH55" s="179"/>
      <c r="AI55" s="179"/>
      <c r="AJ55" s="179"/>
      <c r="AK55" s="179"/>
      <c r="AL55" s="179"/>
      <c r="AM55" s="179"/>
      <c r="AN55" s="179"/>
      <c r="AO55" s="179"/>
      <c r="AP55" s="179"/>
      <c r="AQ55" s="179"/>
      <c r="AR55" s="179"/>
      <c r="AS55" s="179"/>
      <c r="AT55" s="179"/>
      <c r="AU55" s="180"/>
      <c r="AV55" s="180"/>
      <c r="AW55" s="141"/>
      <c r="AX55" s="141"/>
      <c r="AY55" s="141"/>
      <c r="AZ55" s="142"/>
    </row>
    <row r="56" spans="2:52" s="125" customFormat="1" hidden="1">
      <c r="F56" s="134"/>
      <c r="G56" s="134"/>
      <c r="H56" s="134"/>
      <c r="I56" s="134"/>
      <c r="J56" s="134"/>
      <c r="K56" s="134"/>
      <c r="L56" s="134"/>
      <c r="M56" s="134"/>
      <c r="N56" s="134"/>
      <c r="O56" s="134"/>
      <c r="P56" s="134"/>
      <c r="Q56" s="134"/>
      <c r="R56" s="134"/>
      <c r="S56" s="134"/>
      <c r="T56" s="134"/>
      <c r="U56" s="134"/>
      <c r="V56" s="134"/>
      <c r="W56" s="134"/>
      <c r="X56" s="134"/>
      <c r="Y56" s="134"/>
      <c r="Z56" s="134"/>
      <c r="AA56" s="134"/>
      <c r="AB56" s="134"/>
      <c r="AC56" s="134"/>
      <c r="AD56" s="134"/>
      <c r="AE56" s="134"/>
      <c r="AF56" s="134"/>
      <c r="AG56" s="134"/>
      <c r="AH56" s="134"/>
      <c r="AI56" s="134"/>
      <c r="AJ56" s="134"/>
      <c r="AK56" s="134"/>
      <c r="AL56" s="134"/>
      <c r="AM56" s="134"/>
      <c r="AN56" s="134"/>
      <c r="AO56" s="134"/>
      <c r="AP56" s="134"/>
      <c r="AQ56" s="134"/>
      <c r="AR56" s="134"/>
      <c r="AS56" s="134"/>
      <c r="AT56" s="134"/>
    </row>
    <row r="57" spans="2:52" hidden="1">
      <c r="C57"/>
      <c r="D57"/>
      <c r="AG57" s="17"/>
      <c r="AH57" s="17"/>
      <c r="AI57" s="17"/>
      <c r="AJ57" s="17"/>
      <c r="AO57" s="17"/>
      <c r="AP57" s="17"/>
      <c r="AQ57" s="17"/>
      <c r="AR57" s="17"/>
      <c r="AS57" s="17"/>
      <c r="AT57" s="17"/>
    </row>
    <row r="58" spans="2:52" hidden="1">
      <c r="C58"/>
      <c r="D58"/>
      <c r="AG58" s="17"/>
      <c r="AH58" s="17"/>
      <c r="AI58" s="17"/>
      <c r="AJ58" s="17"/>
      <c r="AO58" s="17"/>
      <c r="AP58" s="17"/>
      <c r="AQ58" s="17"/>
      <c r="AR58" s="17"/>
      <c r="AS58" s="17"/>
      <c r="AT58" s="17"/>
    </row>
    <row r="59" spans="2:52">
      <c r="AG59" s="17"/>
      <c r="AH59" s="17"/>
      <c r="AI59" s="17"/>
      <c r="AJ59" s="17"/>
    </row>
    <row r="60" spans="2:52">
      <c r="AG60" s="17"/>
      <c r="AH60" s="17"/>
      <c r="AI60" s="17"/>
      <c r="AJ60" s="17"/>
    </row>
    <row r="61" spans="2:52">
      <c r="AG61" s="17"/>
      <c r="AH61" s="17"/>
      <c r="AI61" s="17"/>
      <c r="AJ61" s="17"/>
    </row>
    <row r="62" spans="2:52">
      <c r="AG62" s="17"/>
      <c r="AH62" s="17"/>
      <c r="AI62" s="17"/>
      <c r="AJ62" s="17"/>
    </row>
    <row r="63" spans="2:52">
      <c r="AG63" s="17"/>
      <c r="AH63" s="17"/>
      <c r="AI63" s="17"/>
      <c r="AJ63" s="17"/>
    </row>
    <row r="64" spans="2:52">
      <c r="AG64" s="17"/>
      <c r="AH64" s="17"/>
      <c r="AI64" s="17"/>
      <c r="AJ64" s="17"/>
    </row>
    <row r="65" spans="33:36">
      <c r="AG65" s="17"/>
      <c r="AH65" s="17"/>
      <c r="AI65" s="17"/>
      <c r="AJ65" s="17"/>
    </row>
    <row r="66" spans="33:36">
      <c r="AG66" s="17"/>
      <c r="AH66" s="17"/>
      <c r="AI66" s="17"/>
      <c r="AJ66" s="17"/>
    </row>
    <row r="67" spans="33:36">
      <c r="AG67" s="17"/>
      <c r="AH67" s="17"/>
    </row>
    <row r="68" spans="33:36">
      <c r="AG68" s="17"/>
      <c r="AH68" s="17"/>
    </row>
    <row r="69" spans="33:36">
      <c r="AG69" s="17"/>
      <c r="AH69" s="17"/>
    </row>
    <row r="70" spans="33:36">
      <c r="AG70" s="17"/>
      <c r="AH70" s="17"/>
    </row>
    <row r="71" spans="33:36">
      <c r="AG71" s="17"/>
      <c r="AH71" s="17"/>
    </row>
    <row r="72" spans="33:36">
      <c r="AG72" s="17"/>
      <c r="AH72" s="17"/>
    </row>
    <row r="73" spans="33:36">
      <c r="AG73" s="17"/>
      <c r="AH73" s="17"/>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headerFooter alignWithMargins="0"/>
    </customSheetView>
  </customSheetViews>
  <mergeCells count="223">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B18:E18"/>
    <mergeCell ref="F18:G18"/>
    <mergeCell ref="I18:J18"/>
    <mergeCell ref="L18:M18"/>
    <mergeCell ref="O18:P18"/>
    <mergeCell ref="R18:S18"/>
    <mergeCell ref="AJ18:AK18"/>
    <mergeCell ref="AM18:AN18"/>
    <mergeCell ref="X18:Y18"/>
    <mergeCell ref="X19:Y19"/>
    <mergeCell ref="AA19:AB19"/>
    <mergeCell ref="U18:V18"/>
    <mergeCell ref="U17:V17"/>
    <mergeCell ref="X17:Y17"/>
    <mergeCell ref="AA17:AB17"/>
    <mergeCell ref="AD17:AE17"/>
    <mergeCell ref="AG17:AH17"/>
    <mergeCell ref="AA18:AB18"/>
    <mergeCell ref="AD18:AE18"/>
    <mergeCell ref="AG18:AH18"/>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2:AE12"/>
    <mergeCell ref="AG12:AH12"/>
    <mergeCell ref="AJ12:AK12"/>
    <mergeCell ref="AM12:AN12"/>
    <mergeCell ref="AQ12:AR12"/>
    <mergeCell ref="AD13:AE13"/>
    <mergeCell ref="AG13:AH13"/>
    <mergeCell ref="AJ13:AK13"/>
    <mergeCell ref="AM13:AN13"/>
    <mergeCell ref="AQ13:AR13"/>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B12:E12"/>
    <mergeCell ref="F12:G12"/>
    <mergeCell ref="I12:J12"/>
    <mergeCell ref="L12:M12"/>
    <mergeCell ref="O12:P12"/>
    <mergeCell ref="R12:S12"/>
    <mergeCell ref="U12:V12"/>
    <mergeCell ref="X12:Y12"/>
    <mergeCell ref="AA12:AB12"/>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R10:T10"/>
    <mergeCell ref="O10:Q10"/>
    <mergeCell ref="U10:W10"/>
    <mergeCell ref="M5:N5"/>
    <mergeCell ref="O5:P5"/>
    <mergeCell ref="W5:X5"/>
    <mergeCell ref="Y5:Z5"/>
    <mergeCell ref="AA5:AB5"/>
    <mergeCell ref="U5:V5"/>
    <mergeCell ref="O7:X7"/>
    <mergeCell ref="Y7:AA7"/>
    <mergeCell ref="AB7:AC7"/>
    <mergeCell ref="X10:Z10"/>
  </mergeCells>
  <phoneticPr fontId="4"/>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027">
              <controlPr defaultSize="0" autoFill="0" autoLine="0" autoPict="0">
                <anchor moveWithCells="1">
                  <from>
                    <xdr:col>30</xdr:col>
                    <xdr:colOff>114300</xdr:colOff>
                    <xdr:row>6</xdr:row>
                    <xdr:rowOff>69850</xdr:rowOff>
                  </from>
                  <to>
                    <xdr:col>34</xdr:col>
                    <xdr:colOff>260350</xdr:colOff>
                    <xdr:row>6</xdr:row>
                    <xdr:rowOff>374650</xdr:rowOff>
                  </to>
                </anchor>
              </controlPr>
            </control>
          </mc:Choice>
        </mc:AlternateContent>
        <mc:AlternateContent xmlns:mc="http://schemas.openxmlformats.org/markup-compatibility/2006">
          <mc:Choice Requires="x14">
            <control shapeId="3" r:id="rId5" name="Option Button 1029">
              <controlPr defaultSize="0" autoFill="0" autoLine="0" autoPict="0">
                <anchor moveWithCells="1">
                  <from>
                    <xdr:col>36</xdr:col>
                    <xdr:colOff>25400</xdr:colOff>
                    <xdr:row>6</xdr:row>
                    <xdr:rowOff>31750</xdr:rowOff>
                  </from>
                  <to>
                    <xdr:col>44</xdr:col>
                    <xdr:colOff>184150</xdr:colOff>
                    <xdr:row>6</xdr:row>
                    <xdr:rowOff>374650</xdr:rowOff>
                  </to>
                </anchor>
              </controlPr>
            </control>
          </mc:Choice>
        </mc:AlternateContent>
        <mc:AlternateContent xmlns:mc="http://schemas.openxmlformats.org/markup-compatibility/2006">
          <mc:Choice Requires="x14">
            <control shapeId="4" r:id="rId6" name="Group Box 1030">
              <controlPr locked="0" defaultSize="0" autoFill="0" autoPict="0">
                <anchor moveWithCells="1">
                  <from>
                    <xdr:col>29</xdr:col>
                    <xdr:colOff>0</xdr:colOff>
                    <xdr:row>5</xdr:row>
                    <xdr:rowOff>260350</xdr:rowOff>
                  </from>
                  <to>
                    <xdr:col>44</xdr:col>
                    <xdr:colOff>336550</xdr:colOff>
                    <xdr:row>7</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dimension ref="A2:BH72"/>
  <sheetViews>
    <sheetView showGridLines="0" view="pageBreakPreview" zoomScale="90" zoomScaleNormal="100" zoomScaleSheetLayoutView="90" workbookViewId="0">
      <selection activeCell="AQ26" sqref="AQ26"/>
    </sheetView>
  </sheetViews>
  <sheetFormatPr defaultColWidth="9" defaultRowHeight="13"/>
  <cols>
    <col min="1" max="1" width="1.90625" customWidth="1"/>
    <col min="2" max="2" width="19.08984375" customWidth="1"/>
    <col min="3" max="3" width="4.0898437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2" width="3.08984375" style="17" customWidth="1"/>
    <col min="13" max="13" width="2.9062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customWidth="1"/>
    <col min="35" max="35" width="4.6328125" customWidth="1"/>
    <col min="36" max="37" width="3.08984375" customWidth="1"/>
    <col min="38" max="38" width="4.6328125" customWidth="1"/>
    <col min="39" max="40" width="3.08984375" customWidth="1"/>
    <col min="41" max="42" width="4.6328125" customWidth="1"/>
    <col min="43" max="43" width="4.08984375" customWidth="1"/>
    <col min="44" max="44" width="3.08984375" customWidth="1"/>
    <col min="45" max="45" width="7.36328125" customWidth="1"/>
    <col min="47" max="47" width="19.36328125" bestFit="1" customWidth="1"/>
    <col min="48" max="48" width="13.36328125" style="17" customWidth="1"/>
    <col min="49" max="60" width="6.453125" customWidth="1"/>
  </cols>
  <sheetData>
    <row r="2" spans="1:60" s="27" customFormat="1" ht="22.5" customHeight="1">
      <c r="A2" s="20" t="s">
        <v>36</v>
      </c>
      <c r="B2" s="21"/>
      <c r="C2" s="22"/>
      <c r="D2" s="22"/>
      <c r="E2" s="22"/>
      <c r="F2" s="22"/>
      <c r="G2" s="23" t="s">
        <v>37</v>
      </c>
      <c r="H2" s="23"/>
      <c r="I2" s="23"/>
      <c r="J2" s="23"/>
      <c r="K2" s="23"/>
      <c r="L2" s="23"/>
      <c r="M2" s="23"/>
      <c r="N2" s="23"/>
      <c r="O2" s="23"/>
      <c r="P2" s="23"/>
      <c r="Q2" s="23"/>
      <c r="R2" s="23"/>
      <c r="S2" s="23"/>
      <c r="T2" s="23"/>
      <c r="U2" s="23"/>
      <c r="V2" s="23"/>
      <c r="W2" s="23"/>
      <c r="X2" s="23"/>
      <c r="Y2" s="23"/>
      <c r="Z2" s="23"/>
      <c r="AA2" s="23"/>
      <c r="AB2" s="23"/>
      <c r="AC2" s="23"/>
      <c r="AD2" s="22"/>
      <c r="AE2" s="22"/>
      <c r="AF2" s="22"/>
      <c r="AG2" s="22"/>
      <c r="AH2" s="22"/>
      <c r="AI2" s="22"/>
      <c r="AJ2" s="22"/>
      <c r="AK2" s="22"/>
      <c r="AL2" s="24"/>
      <c r="AM2" s="24"/>
      <c r="AN2" s="24"/>
      <c r="AO2" s="24"/>
      <c r="AP2" s="25"/>
      <c r="AQ2" s="26" t="s">
        <v>38</v>
      </c>
      <c r="AR2" s="24"/>
      <c r="AS2" s="26"/>
      <c r="AT2" s="24"/>
      <c r="AV2" s="883"/>
    </row>
    <row r="3" spans="1:60" s="27" customFormat="1" ht="22.5" customHeight="1">
      <c r="A3" s="20"/>
      <c r="B3" s="21"/>
      <c r="C3" s="22"/>
      <c r="D3" s="22"/>
      <c r="E3" s="22"/>
      <c r="F3" s="22"/>
      <c r="G3" s="23"/>
      <c r="H3" s="23"/>
      <c r="I3" s="23"/>
      <c r="J3" s="23"/>
      <c r="K3" s="23"/>
      <c r="L3" s="23"/>
      <c r="M3" s="23" t="s">
        <v>39</v>
      </c>
      <c r="N3" s="23"/>
      <c r="O3" s="23"/>
      <c r="P3" s="23"/>
      <c r="Q3" s="23"/>
      <c r="R3" s="23"/>
      <c r="S3" s="23"/>
      <c r="T3" s="23"/>
      <c r="U3" s="23"/>
      <c r="V3" s="23"/>
      <c r="W3" s="23"/>
      <c r="X3" s="23"/>
      <c r="Y3" s="23"/>
      <c r="Z3" s="23"/>
      <c r="AA3" s="23"/>
      <c r="AB3" s="23"/>
      <c r="AC3" s="23"/>
      <c r="AD3" s="22"/>
      <c r="AE3" s="22"/>
      <c r="AF3" s="22"/>
      <c r="AG3" s="22"/>
      <c r="AH3" s="22"/>
      <c r="AI3" s="22"/>
      <c r="AJ3" s="22"/>
      <c r="AK3" s="22"/>
      <c r="AL3" s="24"/>
      <c r="AM3" s="24"/>
      <c r="AN3" s="24"/>
      <c r="AO3" s="24"/>
      <c r="AP3" s="25"/>
      <c r="AQ3" s="24"/>
      <c r="AR3" s="24"/>
      <c r="AS3" s="26"/>
      <c r="AT3" s="24"/>
    </row>
    <row r="4" spans="1:60" s="27" customFormat="1" ht="12" customHeight="1" thickBot="1">
      <c r="B4" s="21"/>
      <c r="C4" s="22"/>
      <c r="D4" s="22"/>
      <c r="E4" s="22"/>
      <c r="F4" s="22"/>
      <c r="G4" s="21"/>
      <c r="H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4"/>
      <c r="AM4" s="24"/>
      <c r="AN4" s="24"/>
      <c r="AO4" s="24"/>
      <c r="AP4" s="24"/>
      <c r="AQ4" s="24"/>
      <c r="AR4" s="24"/>
      <c r="AS4" s="28"/>
      <c r="AT4" s="24"/>
    </row>
    <row r="5" spans="1:60" ht="31.5" customHeight="1" thickBot="1">
      <c r="B5" s="17"/>
      <c r="E5"/>
      <c r="F5" s="2175" t="s">
        <v>642</v>
      </c>
      <c r="G5" s="2175"/>
      <c r="H5" s="2175"/>
      <c r="I5" s="2151"/>
      <c r="J5" s="2155"/>
      <c r="K5" s="2153" t="s">
        <v>350</v>
      </c>
      <c r="L5" s="2154"/>
      <c r="M5" s="2151"/>
      <c r="N5" s="2152"/>
      <c r="O5" s="2153" t="s">
        <v>351</v>
      </c>
      <c r="P5" s="2154"/>
      <c r="Q5" s="2154" t="s">
        <v>222</v>
      </c>
      <c r="R5" s="2154"/>
      <c r="S5" s="30" t="s">
        <v>642</v>
      </c>
      <c r="T5" s="30"/>
      <c r="U5" s="2151"/>
      <c r="V5" s="2155"/>
      <c r="W5" s="2153" t="s">
        <v>350</v>
      </c>
      <c r="X5" s="2154"/>
      <c r="Y5" s="2151"/>
      <c r="Z5" s="2155"/>
      <c r="AA5" s="2153" t="s">
        <v>351</v>
      </c>
      <c r="AB5" s="2154"/>
      <c r="AC5" s="2180" t="s">
        <v>40</v>
      </c>
      <c r="AD5" s="2180"/>
      <c r="AE5" s="2180"/>
      <c r="AF5" s="2180"/>
      <c r="AG5" s="2180"/>
      <c r="AH5" s="2180"/>
      <c r="AI5" s="2180"/>
      <c r="AJ5" s="2180"/>
      <c r="AK5" s="2180"/>
      <c r="AL5" s="2180"/>
      <c r="AM5" s="2180"/>
      <c r="AN5" s="2180"/>
      <c r="AO5" s="2180"/>
      <c r="AP5" s="2180"/>
      <c r="AQ5" s="2180"/>
      <c r="AR5" s="2180"/>
      <c r="AS5" s="2180"/>
      <c r="AU5" s="900"/>
      <c r="AV5" s="899" t="s">
        <v>1026</v>
      </c>
      <c r="AW5" s="897" t="s">
        <v>1014</v>
      </c>
      <c r="AX5" s="897" t="s">
        <v>1015</v>
      </c>
      <c r="AY5" s="897" t="s">
        <v>1016</v>
      </c>
      <c r="AZ5" s="897" t="s">
        <v>1017</v>
      </c>
      <c r="BA5" s="897" t="s">
        <v>1018</v>
      </c>
      <c r="BB5" s="897" t="s">
        <v>1019</v>
      </c>
      <c r="BC5" s="897" t="s">
        <v>1020</v>
      </c>
      <c r="BD5" s="897" t="s">
        <v>1021</v>
      </c>
      <c r="BE5" s="897" t="s">
        <v>1022</v>
      </c>
      <c r="BF5" s="897" t="s">
        <v>1023</v>
      </c>
      <c r="BG5" s="897" t="s">
        <v>1024</v>
      </c>
      <c r="BH5" s="898" t="s">
        <v>1025</v>
      </c>
    </row>
    <row r="6" spans="1:60" ht="20.25" customHeight="1" thickBot="1">
      <c r="AE6" s="31" t="s">
        <v>41</v>
      </c>
      <c r="AU6" s="2289" t="s">
        <v>1011</v>
      </c>
      <c r="AV6" s="893">
        <v>2</v>
      </c>
      <c r="AW6" s="884"/>
      <c r="AX6" s="884"/>
      <c r="AY6" s="884"/>
      <c r="AZ6" s="884"/>
      <c r="BA6" s="884"/>
      <c r="BB6" s="885"/>
      <c r="BC6" s="886"/>
      <c r="BD6" s="886"/>
      <c r="BE6" s="886"/>
      <c r="BF6" s="886"/>
      <c r="BG6" s="886"/>
      <c r="BH6" s="887"/>
    </row>
    <row r="7" spans="1:60" ht="31.5" customHeight="1" thickBot="1">
      <c r="B7" s="32" t="s">
        <v>42</v>
      </c>
      <c r="C7" s="2156"/>
      <c r="D7" s="2157"/>
      <c r="E7" s="2157"/>
      <c r="F7" s="2157"/>
      <c r="G7" s="2157"/>
      <c r="H7" s="2157"/>
      <c r="I7" s="2157"/>
      <c r="J7" s="2157"/>
      <c r="K7" s="2158"/>
      <c r="L7" s="2298" t="s">
        <v>43</v>
      </c>
      <c r="M7" s="2299"/>
      <c r="N7" s="2300"/>
      <c r="O7" s="2156"/>
      <c r="P7" s="2157"/>
      <c r="Q7" s="2157"/>
      <c r="R7" s="2157"/>
      <c r="S7" s="2157"/>
      <c r="T7" s="2157"/>
      <c r="U7" s="2157"/>
      <c r="V7" s="2157"/>
      <c r="W7" s="2157"/>
      <c r="X7" s="2158"/>
      <c r="Y7" s="2298" t="s">
        <v>44</v>
      </c>
      <c r="Z7" s="2299"/>
      <c r="AA7" s="2300"/>
      <c r="AB7" s="2162"/>
      <c r="AC7" s="2163"/>
      <c r="AD7" s="2295" t="b">
        <v>1</v>
      </c>
      <c r="AE7" s="2296"/>
      <c r="AF7" s="2296"/>
      <c r="AG7" s="2296"/>
      <c r="AH7" s="2296"/>
      <c r="AI7" s="2296"/>
      <c r="AJ7" s="2296"/>
      <c r="AK7" s="2296"/>
      <c r="AL7" s="2296"/>
      <c r="AM7" s="2296"/>
      <c r="AN7" s="2296"/>
      <c r="AO7" s="2296"/>
      <c r="AP7" s="2296"/>
      <c r="AQ7" s="2296"/>
      <c r="AR7" s="2296"/>
      <c r="AS7" s="2297"/>
      <c r="AU7" s="2290"/>
      <c r="AV7" s="894">
        <v>3</v>
      </c>
      <c r="AW7" s="68"/>
      <c r="AX7" s="68"/>
      <c r="AY7" s="68"/>
      <c r="AZ7" s="68"/>
      <c r="BA7" s="68"/>
      <c r="BB7" s="881"/>
      <c r="BC7" s="882"/>
      <c r="BD7" s="882"/>
      <c r="BE7" s="882"/>
      <c r="BF7" s="882"/>
      <c r="BG7" s="882"/>
      <c r="BH7" s="888"/>
    </row>
    <row r="8" spans="1:60" ht="31.5" customHeight="1" thickBot="1">
      <c r="B8" s="32" t="s">
        <v>250</v>
      </c>
      <c r="C8" s="2162"/>
      <c r="D8" s="2176"/>
      <c r="E8" s="2176"/>
      <c r="F8" s="2176"/>
      <c r="G8" s="2176"/>
      <c r="H8" s="2176"/>
      <c r="I8" s="2176"/>
      <c r="J8" s="2176"/>
      <c r="K8" s="2163"/>
      <c r="L8" s="2298" t="s">
        <v>249</v>
      </c>
      <c r="M8" s="2299"/>
      <c r="N8" s="2300"/>
      <c r="O8" s="2305"/>
      <c r="P8" s="2306"/>
      <c r="Q8" s="2307"/>
      <c r="R8" s="2308" t="s">
        <v>45</v>
      </c>
      <c r="S8" s="2309"/>
      <c r="T8" s="2310"/>
      <c r="U8" s="2305"/>
      <c r="V8" s="2306"/>
      <c r="W8" s="2306"/>
      <c r="X8" s="2307"/>
      <c r="Y8" s="2325" t="s">
        <v>46</v>
      </c>
      <c r="Z8" s="2326"/>
      <c r="AA8" s="2326"/>
      <c r="AB8" s="2326"/>
      <c r="AC8" s="2327">
        <v>2</v>
      </c>
      <c r="AD8" s="2328"/>
      <c r="AE8" s="2329"/>
      <c r="AF8" s="2329"/>
      <c r="AG8" s="2329"/>
      <c r="AH8" s="2330"/>
      <c r="AI8" s="33"/>
      <c r="AJ8" s="33"/>
      <c r="AK8" s="33"/>
      <c r="AL8" s="33"/>
      <c r="AM8" s="33"/>
      <c r="AN8" s="33"/>
      <c r="AO8" s="33"/>
      <c r="AP8" s="33"/>
      <c r="AQ8" s="33"/>
      <c r="AR8" s="33"/>
      <c r="AS8" s="33"/>
      <c r="AU8" s="2290"/>
      <c r="AV8" s="894">
        <v>4</v>
      </c>
      <c r="AW8" s="68"/>
      <c r="AX8" s="68"/>
      <c r="AY8" s="68"/>
      <c r="AZ8" s="68"/>
      <c r="BA8" s="68"/>
      <c r="BB8" s="881"/>
      <c r="BC8" s="882"/>
      <c r="BD8" s="882"/>
      <c r="BE8" s="882"/>
      <c r="BF8" s="882"/>
      <c r="BG8" s="882"/>
      <c r="BH8" s="888"/>
    </row>
    <row r="9" spans="1:60" ht="41.25" customHeight="1" thickBot="1">
      <c r="Y9" s="2334" t="s">
        <v>47</v>
      </c>
      <c r="Z9" s="2335"/>
      <c r="AA9" s="2335"/>
      <c r="AB9" s="2335"/>
      <c r="AC9" s="2335"/>
      <c r="AD9" s="2335"/>
      <c r="AE9" s="2335"/>
      <c r="AF9" s="2335"/>
      <c r="AG9" s="2335"/>
      <c r="AH9" s="2335"/>
      <c r="AI9" s="2335"/>
      <c r="AJ9" s="2335"/>
      <c r="AK9" s="2335"/>
      <c r="AL9" s="2335"/>
      <c r="AM9" s="2335"/>
      <c r="AN9" s="2335"/>
      <c r="AO9" s="2335"/>
      <c r="AP9" s="2335"/>
      <c r="AQ9" s="2335"/>
      <c r="AR9" s="2335"/>
      <c r="AS9" s="2335"/>
      <c r="AT9" s="34"/>
      <c r="AU9" s="2290"/>
      <c r="AV9" s="894">
        <v>5</v>
      </c>
      <c r="AW9" s="68"/>
      <c r="AX9" s="68"/>
      <c r="AY9" s="68"/>
      <c r="AZ9" s="68"/>
      <c r="BA9" s="68"/>
      <c r="BB9" s="881"/>
      <c r="BC9" s="882"/>
      <c r="BD9" s="882"/>
      <c r="BE9" s="882"/>
      <c r="BF9" s="882"/>
      <c r="BG9" s="882"/>
      <c r="BH9" s="888"/>
    </row>
    <row r="10" spans="1:60" ht="25.5" customHeight="1" thickBot="1">
      <c r="B10" s="2191" t="s">
        <v>48</v>
      </c>
      <c r="C10" s="2192"/>
      <c r="D10" s="2192"/>
      <c r="E10" s="2193"/>
      <c r="F10" s="2164" t="s">
        <v>49</v>
      </c>
      <c r="G10" s="2165"/>
      <c r="H10" s="2166"/>
      <c r="I10" s="2164" t="s">
        <v>50</v>
      </c>
      <c r="J10" s="2165"/>
      <c r="K10" s="2166"/>
      <c r="L10" s="2149" t="s">
        <v>51</v>
      </c>
      <c r="M10" s="2147"/>
      <c r="N10" s="2150"/>
      <c r="O10" s="2149" t="s">
        <v>52</v>
      </c>
      <c r="P10" s="2147"/>
      <c r="Q10" s="2150"/>
      <c r="R10" s="2146" t="s">
        <v>223</v>
      </c>
      <c r="S10" s="2147"/>
      <c r="T10" s="2148"/>
      <c r="U10" s="2149" t="s">
        <v>224</v>
      </c>
      <c r="V10" s="2147"/>
      <c r="W10" s="2150"/>
      <c r="X10" s="2164" t="s">
        <v>53</v>
      </c>
      <c r="Y10" s="2165"/>
      <c r="Z10" s="2166"/>
      <c r="AA10" s="2164" t="s">
        <v>54</v>
      </c>
      <c r="AB10" s="2165"/>
      <c r="AC10" s="2166"/>
      <c r="AD10" s="2149" t="s">
        <v>55</v>
      </c>
      <c r="AE10" s="2147"/>
      <c r="AF10" s="2148"/>
      <c r="AG10" s="2181" t="s">
        <v>56</v>
      </c>
      <c r="AH10" s="2147"/>
      <c r="AI10" s="2150"/>
      <c r="AJ10" s="2146" t="s">
        <v>225</v>
      </c>
      <c r="AK10" s="2147"/>
      <c r="AL10" s="2148"/>
      <c r="AM10" s="2149" t="s">
        <v>226</v>
      </c>
      <c r="AN10" s="2147"/>
      <c r="AO10" s="2150"/>
      <c r="AP10" s="17"/>
      <c r="AQ10" s="2164" t="s">
        <v>57</v>
      </c>
      <c r="AR10" s="2165"/>
      <c r="AS10" s="2166"/>
      <c r="AT10" s="17"/>
      <c r="AU10" s="2290"/>
      <c r="AV10" s="894">
        <v>6</v>
      </c>
      <c r="AW10" s="68"/>
      <c r="AX10" s="68"/>
      <c r="AY10" s="68"/>
      <c r="AZ10" s="68"/>
      <c r="BA10" s="68"/>
      <c r="BB10" s="881"/>
      <c r="BC10" s="882"/>
      <c r="BD10" s="882"/>
      <c r="BE10" s="882"/>
      <c r="BF10" s="882"/>
      <c r="BG10" s="882"/>
      <c r="BH10" s="888"/>
    </row>
    <row r="11" spans="1:60" ht="25.5" customHeight="1" thickBot="1">
      <c r="B11" s="2182" t="s">
        <v>58</v>
      </c>
      <c r="C11" s="2183"/>
      <c r="D11" s="2183"/>
      <c r="E11" s="2183"/>
      <c r="F11" s="2184"/>
      <c r="G11" s="2185"/>
      <c r="H11" s="237" t="s">
        <v>59</v>
      </c>
      <c r="I11" s="2184"/>
      <c r="J11" s="2185"/>
      <c r="K11" s="36" t="s">
        <v>59</v>
      </c>
      <c r="L11" s="2184"/>
      <c r="M11" s="2185"/>
      <c r="N11" s="36" t="s">
        <v>59</v>
      </c>
      <c r="O11" s="2186"/>
      <c r="P11" s="2187"/>
      <c r="Q11" s="36" t="s">
        <v>59</v>
      </c>
      <c r="R11" s="2185"/>
      <c r="S11" s="2185"/>
      <c r="T11" s="37" t="s">
        <v>59</v>
      </c>
      <c r="U11" s="2184"/>
      <c r="V11" s="2185"/>
      <c r="W11" s="36" t="s">
        <v>59</v>
      </c>
      <c r="X11" s="2184"/>
      <c r="Y11" s="2185"/>
      <c r="Z11" s="36" t="s">
        <v>59</v>
      </c>
      <c r="AA11" s="2184"/>
      <c r="AB11" s="2185"/>
      <c r="AC11" s="36" t="s">
        <v>59</v>
      </c>
      <c r="AD11" s="2184"/>
      <c r="AE11" s="2185"/>
      <c r="AF11" s="37" t="s">
        <v>59</v>
      </c>
      <c r="AG11" s="2188"/>
      <c r="AH11" s="2187"/>
      <c r="AI11" s="36" t="s">
        <v>59</v>
      </c>
      <c r="AJ11" s="2185"/>
      <c r="AK11" s="2185"/>
      <c r="AL11" s="37" t="s">
        <v>59</v>
      </c>
      <c r="AM11" s="2184"/>
      <c r="AN11" s="2185"/>
      <c r="AO11" s="36" t="s">
        <v>59</v>
      </c>
      <c r="AP11" s="17"/>
      <c r="AQ11" s="2189">
        <f t="shared" ref="AQ11:AQ18" si="0">F11+I11+L11+O11+R11+U11+X11+AA11+AD11+AG11+AJ11+AM11</f>
        <v>0</v>
      </c>
      <c r="AR11" s="2190"/>
      <c r="AS11" s="38" t="s">
        <v>59</v>
      </c>
      <c r="AT11" s="17"/>
      <c r="AU11" s="2290"/>
      <c r="AV11" s="895" t="s">
        <v>1027</v>
      </c>
      <c r="AW11" s="68"/>
      <c r="AX11" s="68"/>
      <c r="AY11" s="68"/>
      <c r="AZ11" s="68"/>
      <c r="BA11" s="68"/>
      <c r="BB11" s="881"/>
      <c r="BC11" s="882"/>
      <c r="BD11" s="882"/>
      <c r="BE11" s="882"/>
      <c r="BF11" s="882"/>
      <c r="BG11" s="882"/>
      <c r="BH11" s="888"/>
    </row>
    <row r="12" spans="1:60" ht="25.5" customHeight="1" thickBot="1">
      <c r="B12" s="2194" t="s">
        <v>60</v>
      </c>
      <c r="C12" s="2195"/>
      <c r="D12" s="2195"/>
      <c r="E12" s="2195"/>
      <c r="F12" s="2301">
        <f>AW6+AW13*0.75+AW20*0.5</f>
        <v>0</v>
      </c>
      <c r="G12" s="2302"/>
      <c r="H12" s="39" t="s">
        <v>61</v>
      </c>
      <c r="I12" s="2301">
        <f>AX6+AX13*0.75+AX20*0.5</f>
        <v>0</v>
      </c>
      <c r="J12" s="2302"/>
      <c r="K12" s="39" t="s">
        <v>61</v>
      </c>
      <c r="L12" s="2301">
        <f>AY6+AY13*0.75+AY20*0.5</f>
        <v>0</v>
      </c>
      <c r="M12" s="2302"/>
      <c r="N12" s="39" t="s">
        <v>61</v>
      </c>
      <c r="O12" s="2301">
        <f>AZ6+AZ13*0.75+AZ20*0.5</f>
        <v>0</v>
      </c>
      <c r="P12" s="2302"/>
      <c r="Q12" s="39" t="s">
        <v>61</v>
      </c>
      <c r="R12" s="2301">
        <f>BA6+BA13*0.75+BA20*0.5</f>
        <v>0</v>
      </c>
      <c r="S12" s="2302"/>
      <c r="T12" s="40" t="s">
        <v>61</v>
      </c>
      <c r="U12" s="2301">
        <f>BB6+BB13*0.75+BB20*0.5</f>
        <v>0</v>
      </c>
      <c r="V12" s="2302"/>
      <c r="W12" s="39" t="s">
        <v>61</v>
      </c>
      <c r="X12" s="2301">
        <f>BC6+BC13*0.75+BC20*0.5</f>
        <v>0</v>
      </c>
      <c r="Y12" s="2302"/>
      <c r="Z12" s="39" t="s">
        <v>61</v>
      </c>
      <c r="AA12" s="2301">
        <f>BD6+BD13*0.75+BD20*0.5</f>
        <v>0</v>
      </c>
      <c r="AB12" s="2302"/>
      <c r="AC12" s="39" t="s">
        <v>61</v>
      </c>
      <c r="AD12" s="2301">
        <f>BE6+BE13*0.75+BE20*0.5</f>
        <v>0</v>
      </c>
      <c r="AE12" s="2302"/>
      <c r="AF12" s="40" t="s">
        <v>61</v>
      </c>
      <c r="AG12" s="2319">
        <f>BF6+BF13*0.75+BF20*0.5</f>
        <v>0</v>
      </c>
      <c r="AH12" s="2320"/>
      <c r="AI12" s="39" t="s">
        <v>61</v>
      </c>
      <c r="AJ12" s="2319">
        <f>BG6+BG13*0.75+BG20*0.5</f>
        <v>0</v>
      </c>
      <c r="AK12" s="2320"/>
      <c r="AL12" s="40" t="s">
        <v>61</v>
      </c>
      <c r="AM12" s="2319">
        <f>BH6+BH13*0.75+BH20*0.5</f>
        <v>0</v>
      </c>
      <c r="AN12" s="2320"/>
      <c r="AO12" s="39" t="s">
        <v>61</v>
      </c>
      <c r="AP12" s="17"/>
      <c r="AQ12" s="2210">
        <f t="shared" si="0"/>
        <v>0</v>
      </c>
      <c r="AR12" s="2211"/>
      <c r="AS12" s="41" t="s">
        <v>61</v>
      </c>
      <c r="AT12" s="17"/>
      <c r="AU12" s="2290"/>
      <c r="AV12" s="896" t="s">
        <v>1028</v>
      </c>
      <c r="AW12" s="889"/>
      <c r="AX12" s="889"/>
      <c r="AY12" s="889"/>
      <c r="AZ12" s="889"/>
      <c r="BA12" s="889"/>
      <c r="BB12" s="890"/>
      <c r="BC12" s="891"/>
      <c r="BD12" s="891"/>
      <c r="BE12" s="891"/>
      <c r="BF12" s="891"/>
      <c r="BG12" s="891"/>
      <c r="BH12" s="892"/>
    </row>
    <row r="13" spans="1:60" ht="25.5" customHeight="1">
      <c r="B13" s="2205" t="s">
        <v>62</v>
      </c>
      <c r="C13" s="2206"/>
      <c r="D13" s="2206"/>
      <c r="E13" s="2206"/>
      <c r="F13" s="2324">
        <f>AW7+AW14*0.75+AW21*0.5</f>
        <v>0</v>
      </c>
      <c r="G13" s="2320"/>
      <c r="H13" s="42" t="s">
        <v>61</v>
      </c>
      <c r="I13" s="2303">
        <f t="shared" ref="I13:I18" si="1">AX7+AX14*0.75+AX21*0.5</f>
        <v>0</v>
      </c>
      <c r="J13" s="2304"/>
      <c r="K13" s="42" t="s">
        <v>61</v>
      </c>
      <c r="L13" s="2303">
        <f t="shared" ref="L13:L18" si="2">AY7+AY14*0.75+AY21*0.5</f>
        <v>0</v>
      </c>
      <c r="M13" s="2304"/>
      <c r="N13" s="42" t="s">
        <v>61</v>
      </c>
      <c r="O13" s="2303">
        <f t="shared" ref="O13:O18" si="3">AZ7+AZ14*0.75+AZ21*0.5</f>
        <v>0</v>
      </c>
      <c r="P13" s="2304"/>
      <c r="Q13" s="42" t="s">
        <v>61</v>
      </c>
      <c r="R13" s="2303">
        <f t="shared" ref="R13:R18" si="4">BA7+BA14*0.75+BA21*0.5</f>
        <v>0</v>
      </c>
      <c r="S13" s="2304"/>
      <c r="T13" s="43" t="s">
        <v>61</v>
      </c>
      <c r="U13" s="2303">
        <f t="shared" ref="U13:U18" si="5">BB7+BB14*0.75+BB21*0.5</f>
        <v>0</v>
      </c>
      <c r="V13" s="2304"/>
      <c r="W13" s="42" t="s">
        <v>61</v>
      </c>
      <c r="X13" s="2303">
        <f t="shared" ref="X13:X18" si="6">BC7+BC14*0.75+BC21*0.5</f>
        <v>0</v>
      </c>
      <c r="Y13" s="2304"/>
      <c r="Z13" s="42" t="s">
        <v>61</v>
      </c>
      <c r="AA13" s="2303">
        <f t="shared" ref="AA13:AA18" si="7">BD7+BD14*0.75+BD21*0.5</f>
        <v>0</v>
      </c>
      <c r="AB13" s="2304"/>
      <c r="AC13" s="42" t="s">
        <v>61</v>
      </c>
      <c r="AD13" s="2303">
        <f t="shared" ref="AD13:AD18" si="8">BE7+BE14*0.75+BE21*0.5</f>
        <v>0</v>
      </c>
      <c r="AE13" s="2304"/>
      <c r="AF13" s="43" t="s">
        <v>61</v>
      </c>
      <c r="AG13" s="2319">
        <f t="shared" ref="AG13:AG18" si="9">BF7+BF14*0.75+BF21*0.5</f>
        <v>0</v>
      </c>
      <c r="AH13" s="2320"/>
      <c r="AI13" s="42" t="s">
        <v>61</v>
      </c>
      <c r="AJ13" s="2319">
        <f t="shared" ref="AJ13:AJ18" si="10">BG7+BG14*0.75+BG21*0.5</f>
        <v>0</v>
      </c>
      <c r="AK13" s="2320"/>
      <c r="AL13" s="43" t="s">
        <v>61</v>
      </c>
      <c r="AM13" s="2319">
        <f t="shared" ref="AM13:AM18" si="11">BH7+BH14*0.75+BH21*0.5</f>
        <v>0</v>
      </c>
      <c r="AN13" s="2320"/>
      <c r="AO13" s="42" t="s">
        <v>61</v>
      </c>
      <c r="AP13" s="17"/>
      <c r="AQ13" s="2203">
        <f t="shared" si="0"/>
        <v>0</v>
      </c>
      <c r="AR13" s="2204"/>
      <c r="AS13" s="44" t="s">
        <v>61</v>
      </c>
      <c r="AT13" s="17"/>
      <c r="AU13" s="2291" t="s">
        <v>1012</v>
      </c>
      <c r="AV13" s="893">
        <v>2</v>
      </c>
      <c r="AW13" s="884"/>
      <c r="AX13" s="884"/>
      <c r="AY13" s="884"/>
      <c r="AZ13" s="884"/>
      <c r="BA13" s="884"/>
      <c r="BB13" s="885"/>
      <c r="BC13" s="886"/>
      <c r="BD13" s="886"/>
      <c r="BE13" s="886"/>
      <c r="BF13" s="886"/>
      <c r="BG13" s="886"/>
      <c r="BH13" s="887"/>
    </row>
    <row r="14" spans="1:60" ht="25.5" customHeight="1">
      <c r="B14" s="2205" t="s">
        <v>63</v>
      </c>
      <c r="C14" s="2206"/>
      <c r="D14" s="2206"/>
      <c r="E14" s="2206"/>
      <c r="F14" s="2324">
        <f t="shared" ref="F14:F16" si="12">AW8+AW15*0.75+AW22*0.5</f>
        <v>0</v>
      </c>
      <c r="G14" s="2320"/>
      <c r="H14" s="42" t="s">
        <v>61</v>
      </c>
      <c r="I14" s="2303">
        <f t="shared" si="1"/>
        <v>0</v>
      </c>
      <c r="J14" s="2304"/>
      <c r="K14" s="42" t="s">
        <v>61</v>
      </c>
      <c r="L14" s="2303">
        <f t="shared" si="2"/>
        <v>0</v>
      </c>
      <c r="M14" s="2304"/>
      <c r="N14" s="42" t="s">
        <v>61</v>
      </c>
      <c r="O14" s="2303">
        <f t="shared" si="3"/>
        <v>0</v>
      </c>
      <c r="P14" s="2304"/>
      <c r="Q14" s="42" t="s">
        <v>61</v>
      </c>
      <c r="R14" s="2303">
        <f t="shared" si="4"/>
        <v>0</v>
      </c>
      <c r="S14" s="2304"/>
      <c r="T14" s="43" t="s">
        <v>61</v>
      </c>
      <c r="U14" s="2303">
        <f t="shared" si="5"/>
        <v>0</v>
      </c>
      <c r="V14" s="2304"/>
      <c r="W14" s="42" t="s">
        <v>61</v>
      </c>
      <c r="X14" s="2303">
        <f t="shared" si="6"/>
        <v>0</v>
      </c>
      <c r="Y14" s="2304"/>
      <c r="Z14" s="42" t="s">
        <v>61</v>
      </c>
      <c r="AA14" s="2303">
        <f t="shared" si="7"/>
        <v>0</v>
      </c>
      <c r="AB14" s="2304"/>
      <c r="AC14" s="42" t="s">
        <v>61</v>
      </c>
      <c r="AD14" s="2303">
        <f t="shared" si="8"/>
        <v>0</v>
      </c>
      <c r="AE14" s="2304"/>
      <c r="AF14" s="43" t="s">
        <v>61</v>
      </c>
      <c r="AG14" s="2319">
        <f t="shared" si="9"/>
        <v>0</v>
      </c>
      <c r="AH14" s="2320"/>
      <c r="AI14" s="42" t="s">
        <v>61</v>
      </c>
      <c r="AJ14" s="2319">
        <f t="shared" si="10"/>
        <v>0</v>
      </c>
      <c r="AK14" s="2320"/>
      <c r="AL14" s="43" t="s">
        <v>61</v>
      </c>
      <c r="AM14" s="2319">
        <f t="shared" si="11"/>
        <v>0</v>
      </c>
      <c r="AN14" s="2320"/>
      <c r="AO14" s="42" t="s">
        <v>61</v>
      </c>
      <c r="AP14" s="17"/>
      <c r="AQ14" s="2203">
        <f t="shared" si="0"/>
        <v>0</v>
      </c>
      <c r="AR14" s="2204"/>
      <c r="AS14" s="44" t="s">
        <v>61</v>
      </c>
      <c r="AT14" s="17"/>
      <c r="AU14" s="2292"/>
      <c r="AV14" s="894">
        <v>3</v>
      </c>
      <c r="AW14" s="68"/>
      <c r="AX14" s="68"/>
      <c r="AY14" s="68"/>
      <c r="AZ14" s="68"/>
      <c r="BA14" s="68"/>
      <c r="BB14" s="881"/>
      <c r="BC14" s="882"/>
      <c r="BD14" s="882"/>
      <c r="BE14" s="882"/>
      <c r="BF14" s="882"/>
      <c r="BG14" s="882"/>
      <c r="BH14" s="888"/>
    </row>
    <row r="15" spans="1:60" ht="25.5" customHeight="1">
      <c r="B15" s="2205" t="s">
        <v>64</v>
      </c>
      <c r="C15" s="2206"/>
      <c r="D15" s="2206"/>
      <c r="E15" s="2206"/>
      <c r="F15" s="2324">
        <f>AW9+AW16*0.75+AW23*0.5</f>
        <v>0</v>
      </c>
      <c r="G15" s="2320"/>
      <c r="H15" s="42" t="s">
        <v>61</v>
      </c>
      <c r="I15" s="2303">
        <f>AX9+AX16*0.75+AX23*0.5</f>
        <v>0</v>
      </c>
      <c r="J15" s="2304"/>
      <c r="K15" s="42" t="s">
        <v>61</v>
      </c>
      <c r="L15" s="2303">
        <f t="shared" si="2"/>
        <v>0</v>
      </c>
      <c r="M15" s="2304"/>
      <c r="N15" s="42" t="s">
        <v>61</v>
      </c>
      <c r="O15" s="2303">
        <f t="shared" si="3"/>
        <v>0</v>
      </c>
      <c r="P15" s="2304"/>
      <c r="Q15" s="42" t="s">
        <v>61</v>
      </c>
      <c r="R15" s="2303">
        <f t="shared" si="4"/>
        <v>0</v>
      </c>
      <c r="S15" s="2304"/>
      <c r="T15" s="43" t="s">
        <v>61</v>
      </c>
      <c r="U15" s="2303">
        <f t="shared" si="5"/>
        <v>0</v>
      </c>
      <c r="V15" s="2304"/>
      <c r="W15" s="42" t="s">
        <v>61</v>
      </c>
      <c r="X15" s="2303">
        <f t="shared" si="6"/>
        <v>0</v>
      </c>
      <c r="Y15" s="2304"/>
      <c r="Z15" s="42" t="s">
        <v>61</v>
      </c>
      <c r="AA15" s="2303">
        <f t="shared" si="7"/>
        <v>0</v>
      </c>
      <c r="AB15" s="2304"/>
      <c r="AC15" s="42" t="s">
        <v>61</v>
      </c>
      <c r="AD15" s="2303">
        <f t="shared" si="8"/>
        <v>0</v>
      </c>
      <c r="AE15" s="2304"/>
      <c r="AF15" s="43" t="s">
        <v>61</v>
      </c>
      <c r="AG15" s="2319">
        <f t="shared" si="9"/>
        <v>0</v>
      </c>
      <c r="AH15" s="2320"/>
      <c r="AI15" s="42" t="s">
        <v>61</v>
      </c>
      <c r="AJ15" s="2319">
        <f t="shared" si="10"/>
        <v>0</v>
      </c>
      <c r="AK15" s="2320"/>
      <c r="AL15" s="43" t="s">
        <v>61</v>
      </c>
      <c r="AM15" s="2319">
        <f t="shared" si="11"/>
        <v>0</v>
      </c>
      <c r="AN15" s="2320"/>
      <c r="AO15" s="42" t="s">
        <v>61</v>
      </c>
      <c r="AP15" s="17"/>
      <c r="AQ15" s="2203">
        <f t="shared" si="0"/>
        <v>0</v>
      </c>
      <c r="AR15" s="2204"/>
      <c r="AS15" s="44" t="s">
        <v>61</v>
      </c>
      <c r="AT15" s="17"/>
      <c r="AU15" s="2292"/>
      <c r="AV15" s="894">
        <v>4</v>
      </c>
      <c r="AW15" s="68"/>
      <c r="AX15" s="68"/>
      <c r="AY15" s="68"/>
      <c r="AZ15" s="68"/>
      <c r="BA15" s="68"/>
      <c r="BB15" s="881"/>
      <c r="BC15" s="882"/>
      <c r="BD15" s="882"/>
      <c r="BE15" s="882"/>
      <c r="BF15" s="882"/>
      <c r="BG15" s="882"/>
      <c r="BH15" s="888"/>
    </row>
    <row r="16" spans="1:60" ht="25.5" customHeight="1" thickBot="1">
      <c r="B16" s="2219" t="s">
        <v>65</v>
      </c>
      <c r="C16" s="2220"/>
      <c r="D16" s="2220"/>
      <c r="E16" s="2220"/>
      <c r="F16" s="2322">
        <f t="shared" si="12"/>
        <v>0</v>
      </c>
      <c r="G16" s="2323"/>
      <c r="H16" s="45" t="s">
        <v>61</v>
      </c>
      <c r="I16" s="2322">
        <f t="shared" si="1"/>
        <v>0</v>
      </c>
      <c r="J16" s="2323"/>
      <c r="K16" s="45" t="s">
        <v>61</v>
      </c>
      <c r="L16" s="2322">
        <f t="shared" si="2"/>
        <v>0</v>
      </c>
      <c r="M16" s="2323"/>
      <c r="N16" s="45" t="s">
        <v>61</v>
      </c>
      <c r="O16" s="2322">
        <f t="shared" si="3"/>
        <v>0</v>
      </c>
      <c r="P16" s="2323"/>
      <c r="Q16" s="45" t="s">
        <v>61</v>
      </c>
      <c r="R16" s="2322">
        <f t="shared" si="4"/>
        <v>0</v>
      </c>
      <c r="S16" s="2323"/>
      <c r="T16" s="46" t="s">
        <v>61</v>
      </c>
      <c r="U16" s="2322">
        <f t="shared" si="5"/>
        <v>0</v>
      </c>
      <c r="V16" s="2323"/>
      <c r="W16" s="45" t="s">
        <v>61</v>
      </c>
      <c r="X16" s="2322">
        <f t="shared" si="6"/>
        <v>0</v>
      </c>
      <c r="Y16" s="2323"/>
      <c r="Z16" s="45" t="s">
        <v>61</v>
      </c>
      <c r="AA16" s="2322">
        <f t="shared" si="7"/>
        <v>0</v>
      </c>
      <c r="AB16" s="2323"/>
      <c r="AC16" s="45" t="s">
        <v>61</v>
      </c>
      <c r="AD16" s="2322">
        <f t="shared" si="8"/>
        <v>0</v>
      </c>
      <c r="AE16" s="2323"/>
      <c r="AF16" s="46" t="s">
        <v>61</v>
      </c>
      <c r="AG16" s="2317">
        <f t="shared" si="9"/>
        <v>0</v>
      </c>
      <c r="AH16" s="2318"/>
      <c r="AI16" s="45" t="s">
        <v>61</v>
      </c>
      <c r="AJ16" s="2317">
        <f t="shared" si="10"/>
        <v>0</v>
      </c>
      <c r="AK16" s="2318"/>
      <c r="AL16" s="46" t="s">
        <v>61</v>
      </c>
      <c r="AM16" s="2317">
        <f t="shared" si="11"/>
        <v>0</v>
      </c>
      <c r="AN16" s="2318"/>
      <c r="AO16" s="45" t="s">
        <v>61</v>
      </c>
      <c r="AP16" s="17"/>
      <c r="AQ16" s="2215">
        <f>F16+I16+L16+O16+R16+U16+X16+AA16+AD16+AG16+AJ16+AM16</f>
        <v>0</v>
      </c>
      <c r="AR16" s="2216"/>
      <c r="AS16" s="47" t="s">
        <v>61</v>
      </c>
      <c r="AT16" s="17"/>
      <c r="AU16" s="2292"/>
      <c r="AV16" s="894">
        <v>5</v>
      </c>
      <c r="AW16" s="68"/>
      <c r="AX16" s="68"/>
      <c r="AY16" s="68"/>
      <c r="AZ16" s="68"/>
      <c r="BA16" s="68"/>
      <c r="BB16" s="881"/>
      <c r="BC16" s="882"/>
      <c r="BD16" s="882"/>
      <c r="BE16" s="882"/>
      <c r="BF16" s="882"/>
      <c r="BG16" s="882"/>
      <c r="BH16" s="888"/>
    </row>
    <row r="17" spans="2:60" ht="25.5" customHeight="1" thickBot="1">
      <c r="B17" s="2217" t="s">
        <v>66</v>
      </c>
      <c r="C17" s="2218"/>
      <c r="D17" s="2218"/>
      <c r="E17" s="2218"/>
      <c r="F17" s="2333">
        <f>AW11+AW18*0.75+AW25*0.5</f>
        <v>0</v>
      </c>
      <c r="G17" s="2316"/>
      <c r="H17" s="36" t="s">
        <v>61</v>
      </c>
      <c r="I17" s="2301">
        <f t="shared" si="1"/>
        <v>0</v>
      </c>
      <c r="J17" s="2302"/>
      <c r="K17" s="36" t="s">
        <v>61</v>
      </c>
      <c r="L17" s="2301">
        <f t="shared" si="2"/>
        <v>0</v>
      </c>
      <c r="M17" s="2302"/>
      <c r="N17" s="36" t="s">
        <v>61</v>
      </c>
      <c r="O17" s="2301">
        <f t="shared" si="3"/>
        <v>0</v>
      </c>
      <c r="P17" s="2302"/>
      <c r="Q17" s="36" t="s">
        <v>61</v>
      </c>
      <c r="R17" s="2301">
        <f t="shared" si="4"/>
        <v>0</v>
      </c>
      <c r="S17" s="2302"/>
      <c r="T17" s="37" t="s">
        <v>61</v>
      </c>
      <c r="U17" s="2301">
        <f t="shared" si="5"/>
        <v>0</v>
      </c>
      <c r="V17" s="2302"/>
      <c r="W17" s="36" t="s">
        <v>61</v>
      </c>
      <c r="X17" s="2301">
        <f t="shared" si="6"/>
        <v>0</v>
      </c>
      <c r="Y17" s="2302"/>
      <c r="Z17" s="36" t="s">
        <v>61</v>
      </c>
      <c r="AA17" s="2301">
        <f t="shared" si="7"/>
        <v>0</v>
      </c>
      <c r="AB17" s="2302"/>
      <c r="AC17" s="36" t="s">
        <v>61</v>
      </c>
      <c r="AD17" s="2301">
        <f t="shared" si="8"/>
        <v>0</v>
      </c>
      <c r="AE17" s="2302"/>
      <c r="AF17" s="37" t="s">
        <v>61</v>
      </c>
      <c r="AG17" s="2315">
        <f>BF11+BF18*0.75+BF25*0.5</f>
        <v>0</v>
      </c>
      <c r="AH17" s="2316"/>
      <c r="AI17" s="36" t="s">
        <v>61</v>
      </c>
      <c r="AJ17" s="2315">
        <f t="shared" si="10"/>
        <v>0</v>
      </c>
      <c r="AK17" s="2316"/>
      <c r="AL17" s="37" t="s">
        <v>61</v>
      </c>
      <c r="AM17" s="2315">
        <f t="shared" si="11"/>
        <v>0</v>
      </c>
      <c r="AN17" s="2316"/>
      <c r="AO17" s="36" t="s">
        <v>61</v>
      </c>
      <c r="AP17" s="17"/>
      <c r="AQ17" s="2221">
        <f t="shared" si="0"/>
        <v>0</v>
      </c>
      <c r="AR17" s="2222"/>
      <c r="AS17" s="48" t="s">
        <v>61</v>
      </c>
      <c r="AT17" s="17"/>
      <c r="AU17" s="2292"/>
      <c r="AV17" s="894">
        <v>6</v>
      </c>
      <c r="AW17" s="68"/>
      <c r="AX17" s="68"/>
      <c r="AY17" s="68"/>
      <c r="AZ17" s="68"/>
      <c r="BA17" s="68"/>
      <c r="BB17" s="881"/>
      <c r="BC17" s="882"/>
      <c r="BD17" s="882"/>
      <c r="BE17" s="882"/>
      <c r="BF17" s="882"/>
      <c r="BG17" s="882"/>
      <c r="BH17" s="888"/>
    </row>
    <row r="18" spans="2:60" ht="25.5" customHeight="1" thickBot="1">
      <c r="B18" s="2331" t="s">
        <v>381</v>
      </c>
      <c r="C18" s="2332"/>
      <c r="D18" s="2332"/>
      <c r="E18" s="2332"/>
      <c r="F18" s="2324">
        <f t="shared" ref="F18" si="13">AW12+AW19*0.75+AW26*0.5</f>
        <v>0</v>
      </c>
      <c r="G18" s="2320"/>
      <c r="H18" s="36" t="s">
        <v>61</v>
      </c>
      <c r="I18" s="2301">
        <f t="shared" si="1"/>
        <v>0</v>
      </c>
      <c r="J18" s="2302"/>
      <c r="K18" s="36" t="s">
        <v>61</v>
      </c>
      <c r="L18" s="2301">
        <f t="shared" si="2"/>
        <v>0</v>
      </c>
      <c r="M18" s="2302"/>
      <c r="N18" s="36" t="s">
        <v>61</v>
      </c>
      <c r="O18" s="2301">
        <f t="shared" si="3"/>
        <v>0</v>
      </c>
      <c r="P18" s="2302"/>
      <c r="Q18" s="36" t="s">
        <v>61</v>
      </c>
      <c r="R18" s="2301">
        <f t="shared" si="4"/>
        <v>0</v>
      </c>
      <c r="S18" s="2302"/>
      <c r="T18" s="37" t="s">
        <v>61</v>
      </c>
      <c r="U18" s="2301">
        <f t="shared" si="5"/>
        <v>0</v>
      </c>
      <c r="V18" s="2302"/>
      <c r="W18" s="36" t="s">
        <v>61</v>
      </c>
      <c r="X18" s="2301">
        <f t="shared" si="6"/>
        <v>0</v>
      </c>
      <c r="Y18" s="2302"/>
      <c r="Z18" s="36" t="s">
        <v>61</v>
      </c>
      <c r="AA18" s="2301">
        <f t="shared" si="7"/>
        <v>0</v>
      </c>
      <c r="AB18" s="2302"/>
      <c r="AC18" s="36" t="s">
        <v>61</v>
      </c>
      <c r="AD18" s="2301">
        <f t="shared" si="8"/>
        <v>0</v>
      </c>
      <c r="AE18" s="2302"/>
      <c r="AF18" s="37" t="s">
        <v>61</v>
      </c>
      <c r="AG18" s="2319">
        <f t="shared" si="9"/>
        <v>0</v>
      </c>
      <c r="AH18" s="2320"/>
      <c r="AI18" s="36" t="s">
        <v>61</v>
      </c>
      <c r="AJ18" s="2319">
        <f t="shared" si="10"/>
        <v>0</v>
      </c>
      <c r="AK18" s="2320"/>
      <c r="AL18" s="37" t="s">
        <v>61</v>
      </c>
      <c r="AM18" s="2319">
        <f t="shared" si="11"/>
        <v>0</v>
      </c>
      <c r="AN18" s="2320"/>
      <c r="AO18" s="36" t="s">
        <v>61</v>
      </c>
      <c r="AP18" s="17"/>
      <c r="AQ18" s="2235">
        <f t="shared" si="0"/>
        <v>0</v>
      </c>
      <c r="AR18" s="2190"/>
      <c r="AS18" s="49" t="s">
        <v>61</v>
      </c>
      <c r="AT18" s="17"/>
      <c r="AU18" s="2292"/>
      <c r="AV18" s="895" t="s">
        <v>1027</v>
      </c>
      <c r="AW18" s="68"/>
      <c r="AX18" s="68"/>
      <c r="AY18" s="68"/>
      <c r="AZ18" s="68"/>
      <c r="BA18" s="68"/>
      <c r="BB18" s="881"/>
      <c r="BC18" s="882"/>
      <c r="BD18" s="882"/>
      <c r="BE18" s="882"/>
      <c r="BF18" s="882"/>
      <c r="BG18" s="882"/>
      <c r="BH18" s="888"/>
    </row>
    <row r="19" spans="2:60" ht="25.5" customHeight="1" thickBot="1">
      <c r="B19" s="2217" t="s">
        <v>68</v>
      </c>
      <c r="C19" s="2218"/>
      <c r="D19" s="2218"/>
      <c r="E19" s="2218"/>
      <c r="F19" s="2223">
        <f>F12+F13+F14+F15+F16</f>
        <v>0</v>
      </c>
      <c r="G19" s="2224"/>
      <c r="H19" s="119" t="s">
        <v>61</v>
      </c>
      <c r="I19" s="2223">
        <f>I12+I13+I14+I15+I16</f>
        <v>0</v>
      </c>
      <c r="J19" s="2224"/>
      <c r="K19" s="119" t="s">
        <v>61</v>
      </c>
      <c r="L19" s="2223">
        <f>L12+L13+L14+L15+L16</f>
        <v>0</v>
      </c>
      <c r="M19" s="2224"/>
      <c r="N19" s="119" t="s">
        <v>61</v>
      </c>
      <c r="O19" s="2223">
        <f>O12+O13+O14+O15+O16</f>
        <v>0</v>
      </c>
      <c r="P19" s="2224"/>
      <c r="Q19" s="119" t="s">
        <v>61</v>
      </c>
      <c r="R19" s="2223">
        <f>R12+R13+R14+R15+R16</f>
        <v>0</v>
      </c>
      <c r="S19" s="2224"/>
      <c r="T19" s="120" t="s">
        <v>61</v>
      </c>
      <c r="U19" s="2223">
        <f>U12+U13+U14+U15+U16</f>
        <v>0</v>
      </c>
      <c r="V19" s="2224"/>
      <c r="W19" s="119" t="s">
        <v>61</v>
      </c>
      <c r="X19" s="2223">
        <f>X12+X13+X14+X15+X16</f>
        <v>0</v>
      </c>
      <c r="Y19" s="2224"/>
      <c r="Z19" s="119" t="s">
        <v>61</v>
      </c>
      <c r="AA19" s="2223">
        <f>AA12+AA13+AA14+AA15+AA16</f>
        <v>0</v>
      </c>
      <c r="AB19" s="2224"/>
      <c r="AC19" s="119" t="s">
        <v>61</v>
      </c>
      <c r="AD19" s="2223">
        <f>AD12+AD13+AD14+AD15+AD16</f>
        <v>0</v>
      </c>
      <c r="AE19" s="2224"/>
      <c r="AF19" s="120" t="s">
        <v>61</v>
      </c>
      <c r="AG19" s="2238">
        <f>AG12+AG13+AG14+AG15+AG16</f>
        <v>0</v>
      </c>
      <c r="AH19" s="2224"/>
      <c r="AI19" s="119" t="s">
        <v>61</v>
      </c>
      <c r="AJ19" s="2223">
        <f>AJ12+AJ13+AJ14+AJ15+AJ16</f>
        <v>0</v>
      </c>
      <c r="AK19" s="2224"/>
      <c r="AL19" s="120" t="s">
        <v>61</v>
      </c>
      <c r="AM19" s="2223">
        <f>AM12+AM13+AM14+AM15+AM16</f>
        <v>0</v>
      </c>
      <c r="AN19" s="2224"/>
      <c r="AO19" s="119" t="s">
        <v>61</v>
      </c>
      <c r="AP19" s="118"/>
      <c r="AQ19" s="2215">
        <f>AQ12+AQ13+AQ14+AQ15+AQ16</f>
        <v>0</v>
      </c>
      <c r="AR19" s="2216"/>
      <c r="AS19" s="121" t="s">
        <v>61</v>
      </c>
      <c r="AT19" s="17"/>
      <c r="AU19" s="2293"/>
      <c r="AV19" s="896" t="s">
        <v>1028</v>
      </c>
      <c r="AW19" s="889"/>
      <c r="AX19" s="889"/>
      <c r="AY19" s="889"/>
      <c r="AZ19" s="889"/>
      <c r="BA19" s="889"/>
      <c r="BB19" s="890"/>
      <c r="BC19" s="891"/>
      <c r="BD19" s="891"/>
      <c r="BE19" s="891"/>
      <c r="BF19" s="891"/>
      <c r="BG19" s="891"/>
      <c r="BH19" s="892"/>
    </row>
    <row r="20" spans="2:60" ht="25.5" customHeight="1" thickBot="1">
      <c r="B20" s="2236" t="s">
        <v>69</v>
      </c>
      <c r="C20" s="2237"/>
      <c r="D20" s="2237"/>
      <c r="E20" s="2237"/>
      <c r="F20" s="2223">
        <f>F12+F13+F14+F15+F16+F17</f>
        <v>0</v>
      </c>
      <c r="G20" s="2224"/>
      <c r="H20" s="122" t="s">
        <v>61</v>
      </c>
      <c r="I20" s="2223">
        <f>I12+I13+I14+I15+I16+I17</f>
        <v>0</v>
      </c>
      <c r="J20" s="2224"/>
      <c r="K20" s="122" t="s">
        <v>61</v>
      </c>
      <c r="L20" s="2223">
        <f>L12+L13+L14+L15+L16+L17</f>
        <v>0</v>
      </c>
      <c r="M20" s="2224"/>
      <c r="N20" s="122" t="s">
        <v>61</v>
      </c>
      <c r="O20" s="2223">
        <f>O12+O13+O14+O15+O16+O17</f>
        <v>0</v>
      </c>
      <c r="P20" s="2224"/>
      <c r="Q20" s="122" t="s">
        <v>61</v>
      </c>
      <c r="R20" s="2224">
        <f>R12+R13+R14+R15+R16+R17</f>
        <v>0</v>
      </c>
      <c r="S20" s="2224"/>
      <c r="T20" s="123" t="s">
        <v>61</v>
      </c>
      <c r="U20" s="2223">
        <f>U12+U13+U14+U15+U16+U17</f>
        <v>0</v>
      </c>
      <c r="V20" s="2224"/>
      <c r="W20" s="119" t="s">
        <v>61</v>
      </c>
      <c r="X20" s="2223">
        <f>X12+X13+X14+X15+X16+X17</f>
        <v>0</v>
      </c>
      <c r="Y20" s="2224"/>
      <c r="Z20" s="122" t="s">
        <v>61</v>
      </c>
      <c r="AA20" s="2223">
        <f>AA12+AA13+AA14+AA15+AA16+AA17</f>
        <v>0</v>
      </c>
      <c r="AB20" s="2224"/>
      <c r="AC20" s="122" t="s">
        <v>61</v>
      </c>
      <c r="AD20" s="2223">
        <f>AD12+AD13+AD14+AD15+AD16+AD17</f>
        <v>0</v>
      </c>
      <c r="AE20" s="2224"/>
      <c r="AF20" s="123" t="s">
        <v>61</v>
      </c>
      <c r="AG20" s="2238">
        <f>AG12+AG13+AG14+AG15+AG16+AG17</f>
        <v>0</v>
      </c>
      <c r="AH20" s="2224"/>
      <c r="AI20" s="122" t="s">
        <v>61</v>
      </c>
      <c r="AJ20" s="2224">
        <f>AJ12+AJ13+AJ14+AJ15+AJ16+AJ17</f>
        <v>0</v>
      </c>
      <c r="AK20" s="2224"/>
      <c r="AL20" s="123" t="s">
        <v>61</v>
      </c>
      <c r="AM20" s="2223">
        <f>AM12+AM13+AM14+AM15+AM16+AM17</f>
        <v>0</v>
      </c>
      <c r="AN20" s="2224"/>
      <c r="AO20" s="119" t="s">
        <v>61</v>
      </c>
      <c r="AP20" s="118"/>
      <c r="AQ20" s="2235">
        <f>AQ12+AQ13+AQ14+AQ15+AQ16+AQ17</f>
        <v>0</v>
      </c>
      <c r="AR20" s="2190"/>
      <c r="AS20" s="121" t="s">
        <v>61</v>
      </c>
      <c r="AT20" s="17"/>
      <c r="AU20" s="2294" t="s">
        <v>1013</v>
      </c>
      <c r="AV20" s="893">
        <v>2</v>
      </c>
      <c r="AW20" s="884"/>
      <c r="AX20" s="884"/>
      <c r="AY20" s="884"/>
      <c r="AZ20" s="884"/>
      <c r="BA20" s="884"/>
      <c r="BB20" s="885"/>
      <c r="BC20" s="886"/>
      <c r="BD20" s="886"/>
      <c r="BE20" s="886"/>
      <c r="BF20" s="886"/>
      <c r="BG20" s="886"/>
      <c r="BH20" s="887"/>
    </row>
    <row r="21" spans="2:60" ht="23.25" customHeight="1">
      <c r="B21" t="s">
        <v>227</v>
      </c>
      <c r="T21" s="19"/>
      <c r="W21" s="50"/>
      <c r="Y21" s="17" t="s">
        <v>228</v>
      </c>
      <c r="AF21" s="35"/>
      <c r="AU21" s="2292"/>
      <c r="AV21" s="894">
        <v>3</v>
      </c>
      <c r="AW21" s="68"/>
      <c r="AX21" s="68"/>
      <c r="AY21" s="68"/>
      <c r="AZ21" s="68"/>
      <c r="BA21" s="68"/>
      <c r="BB21" s="881"/>
      <c r="BC21" s="882"/>
      <c r="BD21" s="882"/>
      <c r="BE21" s="882"/>
      <c r="BF21" s="882"/>
      <c r="BG21" s="882"/>
      <c r="BH21" s="888"/>
    </row>
    <row r="22" spans="2:60" ht="21">
      <c r="B22" s="51" t="s">
        <v>229</v>
      </c>
      <c r="P22" s="52"/>
      <c r="Q22" s="53"/>
      <c r="R22" s="53"/>
      <c r="S22" s="53"/>
      <c r="T22" s="54"/>
      <c r="U22" s="54"/>
      <c r="V22" s="19"/>
      <c r="AF22" s="35"/>
      <c r="AU22" s="2292"/>
      <c r="AV22" s="894">
        <v>4</v>
      </c>
      <c r="AW22" s="68"/>
      <c r="AX22" s="68"/>
      <c r="AY22" s="68"/>
      <c r="AZ22" s="68"/>
      <c r="BA22" s="68"/>
      <c r="BB22" s="881"/>
      <c r="BC22" s="882"/>
      <c r="BD22" s="882"/>
      <c r="BE22" s="882"/>
      <c r="BF22" s="882"/>
      <c r="BG22" s="882"/>
      <c r="BH22" s="888"/>
    </row>
    <row r="23" spans="2:60" ht="25.5" customHeight="1">
      <c r="AC23" s="52"/>
      <c r="AD23" s="53"/>
      <c r="AE23" s="53"/>
      <c r="AF23" s="53"/>
      <c r="AG23" s="2321"/>
      <c r="AH23" s="2321"/>
      <c r="AI23" s="19"/>
      <c r="AJ23" s="17"/>
      <c r="AK23" s="19"/>
      <c r="AL23" s="53"/>
      <c r="AM23" s="53"/>
      <c r="AN23" s="53"/>
      <c r="AO23" s="53"/>
      <c r="AP23" s="2358"/>
      <c r="AQ23" s="2358"/>
      <c r="AR23" s="19"/>
      <c r="AT23" s="35"/>
      <c r="AU23" s="2292"/>
      <c r="AV23" s="894">
        <v>5</v>
      </c>
      <c r="AW23" s="68"/>
      <c r="AX23" s="68"/>
      <c r="AY23" s="68"/>
      <c r="AZ23" s="68"/>
      <c r="BA23" s="68"/>
      <c r="BB23" s="881"/>
      <c r="BC23" s="882"/>
      <c r="BD23" s="882"/>
      <c r="BE23" s="882"/>
      <c r="BF23" s="882"/>
      <c r="BG23" s="882"/>
      <c r="BH23" s="888"/>
    </row>
    <row r="24" spans="2:60" ht="25.5" customHeight="1">
      <c r="AC24" s="52"/>
      <c r="AD24" s="53"/>
      <c r="AE24" s="53"/>
      <c r="AF24" s="53"/>
      <c r="AG24" s="2342"/>
      <c r="AH24" s="2342"/>
      <c r="AI24" s="57"/>
      <c r="AJ24" s="17"/>
      <c r="AK24" s="19"/>
      <c r="AL24" s="53"/>
      <c r="AM24" s="53"/>
      <c r="AN24" s="53"/>
      <c r="AO24" s="53"/>
      <c r="AP24" s="2359"/>
      <c r="AQ24" s="2359"/>
      <c r="AR24" s="58"/>
      <c r="AT24" s="35"/>
      <c r="AU24" s="2292"/>
      <c r="AV24" s="894">
        <v>6</v>
      </c>
      <c r="AW24" s="68"/>
      <c r="AX24" s="68"/>
      <c r="AY24" s="68"/>
      <c r="AZ24" s="68"/>
      <c r="BA24" s="68"/>
      <c r="BB24" s="881"/>
      <c r="BC24" s="882"/>
      <c r="BD24" s="882"/>
      <c r="BE24" s="882"/>
      <c r="BF24" s="882"/>
      <c r="BG24" s="882"/>
      <c r="BH24" s="888"/>
    </row>
    <row r="25" spans="2:60" ht="25.5" customHeight="1">
      <c r="B25" s="59"/>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1"/>
      <c r="AG25" s="59"/>
      <c r="AH25" s="59"/>
      <c r="AI25" s="59"/>
      <c r="AJ25" s="59"/>
      <c r="AK25" s="59"/>
      <c r="AL25" s="62"/>
      <c r="AM25" s="59"/>
      <c r="AN25" s="59"/>
      <c r="AU25" s="2292"/>
      <c r="AV25" s="895" t="s">
        <v>1027</v>
      </c>
      <c r="AW25" s="68"/>
      <c r="AX25" s="68"/>
      <c r="AY25" s="68"/>
      <c r="AZ25" s="68"/>
      <c r="BA25" s="68"/>
      <c r="BB25" s="881"/>
      <c r="BC25" s="882"/>
      <c r="BD25" s="882"/>
      <c r="BE25" s="882"/>
      <c r="BF25" s="882"/>
      <c r="BG25" s="882"/>
      <c r="BH25" s="888"/>
    </row>
    <row r="26" spans="2:60" ht="35.25" customHeight="1" thickBot="1">
      <c r="B26" s="364" t="s">
        <v>464</v>
      </c>
      <c r="C26"/>
      <c r="D26"/>
      <c r="E26"/>
      <c r="P26" s="2350" t="s">
        <v>70</v>
      </c>
      <c r="Q26" s="2350"/>
      <c r="R26" s="2350"/>
      <c r="S26" s="2350"/>
      <c r="T26" s="2350"/>
      <c r="U26" s="2350"/>
      <c r="V26" s="2350"/>
      <c r="W26" s="2350"/>
      <c r="X26" s="2350"/>
      <c r="Y26" s="2229">
        <f>AQ11</f>
        <v>0</v>
      </c>
      <c r="Z26" s="2230"/>
      <c r="AA26" s="2230"/>
      <c r="AB26" s="2231"/>
      <c r="AC26" s="2339" t="s">
        <v>71</v>
      </c>
      <c r="AD26" s="2340"/>
      <c r="AE26" s="2340"/>
      <c r="AF26" s="2340"/>
      <c r="AG26" s="2340"/>
      <c r="AH26" s="2340"/>
      <c r="AI26" s="2340"/>
      <c r="AJ26" s="2341"/>
      <c r="AK26" s="2261" t="str">
        <f>IF(Y28="","",ROUNDDOWN(IF(Y28&gt;=5,Y27/3,IF(Y28&gt;=4,Y27/5,Y27/6)),1))</f>
        <v/>
      </c>
      <c r="AL26" s="2262"/>
      <c r="AM26" s="2262"/>
      <c r="AN26" s="2263"/>
      <c r="AO26" s="59"/>
      <c r="AP26" s="59"/>
      <c r="AQ26" s="59"/>
      <c r="AR26" s="59"/>
      <c r="AS26" s="59"/>
      <c r="AT26" s="60"/>
      <c r="AU26" s="2293"/>
      <c r="AV26" s="896" t="s">
        <v>1028</v>
      </c>
      <c r="AW26" s="889"/>
      <c r="AX26" s="889"/>
      <c r="AY26" s="889"/>
      <c r="AZ26" s="889"/>
      <c r="BA26" s="889"/>
      <c r="BB26" s="890"/>
      <c r="BC26" s="891"/>
      <c r="BD26" s="891"/>
      <c r="BE26" s="891"/>
      <c r="BF26" s="891"/>
      <c r="BG26" s="891"/>
      <c r="BH26" s="892"/>
    </row>
    <row r="27" spans="2:60" ht="35.25" customHeight="1">
      <c r="B27" s="365" t="s">
        <v>460</v>
      </c>
      <c r="C27"/>
      <c r="D27"/>
      <c r="E27"/>
      <c r="P27" s="2350" t="s">
        <v>230</v>
      </c>
      <c r="Q27" s="2350"/>
      <c r="R27" s="2350"/>
      <c r="S27" s="2350"/>
      <c r="T27" s="2350"/>
      <c r="U27" s="2350"/>
      <c r="V27" s="2350"/>
      <c r="W27" s="2350"/>
      <c r="X27" s="2350"/>
      <c r="Y27" s="2267" t="str">
        <f>IF(AQ20=0,"",ROUNDUP(AQ20/AQ11,1))</f>
        <v/>
      </c>
      <c r="Z27" s="2268"/>
      <c r="AA27" s="2268"/>
      <c r="AB27" s="2269"/>
      <c r="AC27" s="2339" t="s">
        <v>72</v>
      </c>
      <c r="AD27" s="2340"/>
      <c r="AE27" s="2340"/>
      <c r="AF27" s="2340"/>
      <c r="AG27" s="2340"/>
      <c r="AH27" s="2340"/>
      <c r="AI27" s="2340"/>
      <c r="AJ27" s="2341"/>
      <c r="AK27" s="2336">
        <f>AD8</f>
        <v>0</v>
      </c>
      <c r="AL27" s="2337"/>
      <c r="AM27" s="2337"/>
      <c r="AN27" s="2338"/>
      <c r="AO27" s="59"/>
      <c r="AP27" s="59"/>
      <c r="AQ27" s="59"/>
      <c r="AR27" s="59"/>
      <c r="AS27" s="59"/>
      <c r="AT27" s="60"/>
    </row>
    <row r="28" spans="2:60" ht="37.5" customHeight="1">
      <c r="C28"/>
      <c r="D28"/>
      <c r="E28"/>
      <c r="P28" s="2351" t="s">
        <v>684</v>
      </c>
      <c r="Q28" s="2351"/>
      <c r="R28" s="2351"/>
      <c r="S28" s="2351"/>
      <c r="T28" s="2351"/>
      <c r="U28" s="2351"/>
      <c r="V28" s="2351"/>
      <c r="W28" s="2351"/>
      <c r="X28" s="2351"/>
      <c r="Y28" s="2240" t="str">
        <f>IF(Y27="","",ROUND((AQ12*2+AQ13*3+AQ14*4+AQ15*5+AQ16*6)/AQ19,1))</f>
        <v/>
      </c>
      <c r="Z28" s="2241"/>
      <c r="AA28" s="2241"/>
      <c r="AB28" s="2242"/>
      <c r="AC28" s="2311" t="s">
        <v>73</v>
      </c>
      <c r="AD28" s="2312"/>
      <c r="AE28" s="2312"/>
      <c r="AF28" s="2312"/>
      <c r="AG28" s="2312"/>
      <c r="AH28" s="2312"/>
      <c r="AI28" s="2312"/>
      <c r="AJ28" s="2313"/>
      <c r="AK28" s="2261" t="str">
        <f>IF(Y28="","",IF(AK26&lt;=AK27,"適合","不適合"))</f>
        <v/>
      </c>
      <c r="AL28" s="2262"/>
      <c r="AM28" s="2262"/>
      <c r="AN28" s="2263"/>
      <c r="AO28" s="59"/>
      <c r="AP28" s="2314"/>
      <c r="AQ28" s="2314"/>
      <c r="AR28" s="2314"/>
      <c r="AS28" s="2314"/>
      <c r="AT28" s="60"/>
    </row>
    <row r="29" spans="2:60" ht="31.5" customHeight="1">
      <c r="C29"/>
      <c r="D29"/>
      <c r="E29"/>
      <c r="P29" s="2349" t="s">
        <v>74</v>
      </c>
      <c r="Q29" s="2349"/>
      <c r="R29" s="2349"/>
      <c r="S29" s="2349"/>
      <c r="T29" s="2349"/>
      <c r="U29" s="2349"/>
      <c r="V29" s="2349"/>
      <c r="W29" s="2349"/>
      <c r="X29" s="2349"/>
      <c r="Y29" s="2352" t="str">
        <f>IF(Y27="","",ROUND((AQ15+AQ16+AQ18)/AQ19,2))</f>
        <v/>
      </c>
      <c r="Z29" s="2353"/>
      <c r="AA29" s="2353"/>
      <c r="AB29" s="2354"/>
      <c r="AC29" s="2311" t="s">
        <v>75</v>
      </c>
      <c r="AD29" s="2312"/>
      <c r="AE29" s="2312"/>
      <c r="AF29" s="2312"/>
      <c r="AG29" s="2312"/>
      <c r="AH29" s="2312"/>
      <c r="AI29" s="2312"/>
      <c r="AJ29" s="2313"/>
      <c r="AK29" s="2261" t="str">
        <f>IF(OR(Y27=0,AK27=0),"",ROUNDUP(Y27/AK27,1))</f>
        <v/>
      </c>
      <c r="AL29" s="2262"/>
      <c r="AM29" s="2262"/>
      <c r="AN29" s="2263"/>
      <c r="AO29" s="59"/>
      <c r="AP29" s="59"/>
      <c r="AQ29" s="59"/>
      <c r="AR29" s="59"/>
      <c r="AS29" s="59"/>
      <c r="AT29" s="59"/>
    </row>
    <row r="30" spans="2:60" ht="31.5" customHeight="1">
      <c r="C30"/>
      <c r="D30"/>
      <c r="E30"/>
      <c r="P30" s="2344" t="s">
        <v>76</v>
      </c>
      <c r="Q30" s="2344"/>
      <c r="R30" s="2344"/>
      <c r="S30" s="2344"/>
      <c r="T30" s="2344"/>
      <c r="U30" s="2344"/>
      <c r="V30" s="2344"/>
      <c r="W30" s="2344"/>
      <c r="X30" s="2344"/>
      <c r="Y30" s="2346" t="str">
        <f>IF(Y28="","",IF(Y28&gt;=5,"3:1",IF(Y28&lt;4,"6:1","5:1")))</f>
        <v/>
      </c>
      <c r="Z30" s="2347"/>
      <c r="AA30" s="2347"/>
      <c r="AB30" s="2348"/>
      <c r="AC30" s="2339" t="s">
        <v>77</v>
      </c>
      <c r="AD30" s="2340"/>
      <c r="AE30" s="2340"/>
      <c r="AF30" s="2340"/>
      <c r="AG30" s="2340"/>
      <c r="AH30" s="2340"/>
      <c r="AI30" s="2340"/>
      <c r="AJ30" s="2341"/>
      <c r="AK30" s="2355"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2356"/>
      <c r="AM30" s="2356"/>
      <c r="AN30" s="2357"/>
      <c r="AO30" s="59"/>
      <c r="AP30" s="59"/>
      <c r="AQ30" s="59"/>
      <c r="AR30" s="59"/>
      <c r="AS30" s="59"/>
      <c r="AT30" s="60"/>
    </row>
    <row r="31" spans="2:60" ht="31.5" customHeight="1">
      <c r="C31"/>
      <c r="D31" s="59"/>
      <c r="E31" s="59"/>
      <c r="F31" s="59"/>
      <c r="G31" s="59"/>
      <c r="H31" s="59"/>
      <c r="I31" s="59"/>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124"/>
      <c r="AL31" s="124"/>
      <c r="AM31" s="124"/>
      <c r="AN31" s="124"/>
      <c r="AO31" s="60"/>
      <c r="AP31" s="60"/>
      <c r="AQ31" s="60"/>
      <c r="AR31" s="60"/>
      <c r="AS31" s="60"/>
      <c r="AT31" s="60"/>
    </row>
    <row r="32" spans="2:60" s="125" customFormat="1" ht="31.5" hidden="1" customHeight="1">
      <c r="D32" s="126"/>
      <c r="E32" s="126"/>
      <c r="F32" s="126"/>
      <c r="G32" s="126"/>
      <c r="H32" s="126"/>
      <c r="I32" s="126"/>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7"/>
      <c r="AG32" s="127"/>
      <c r="AH32" s="127"/>
      <c r="AI32" s="127"/>
      <c r="AJ32" s="127"/>
      <c r="AK32" s="127"/>
      <c r="AL32" s="127"/>
      <c r="AM32" s="127"/>
      <c r="AN32" s="127"/>
      <c r="AO32" s="127"/>
      <c r="AP32" s="127"/>
      <c r="AQ32" s="127"/>
      <c r="AR32" s="127"/>
      <c r="AS32" s="127"/>
      <c r="AT32" s="127"/>
      <c r="AV32" s="134"/>
    </row>
    <row r="33" spans="2:53" s="125" customFormat="1" ht="31.5" hidden="1" customHeight="1">
      <c r="B33" s="126"/>
      <c r="C33" s="126"/>
      <c r="D33" s="126"/>
      <c r="E33" s="126"/>
      <c r="F33" s="126"/>
      <c r="G33" s="126"/>
      <c r="H33" s="127"/>
      <c r="I33" s="127"/>
      <c r="J33" s="127"/>
      <c r="K33" s="127"/>
      <c r="L33" s="127"/>
      <c r="M33" s="127"/>
      <c r="N33" s="127"/>
      <c r="O33" s="127"/>
      <c r="P33" s="127"/>
      <c r="Q33" s="127"/>
      <c r="R33" s="127"/>
      <c r="S33" s="128"/>
      <c r="T33" s="129"/>
      <c r="U33" s="130"/>
      <c r="V33" s="130"/>
      <c r="W33" s="130"/>
      <c r="X33" s="130"/>
      <c r="Y33" s="130"/>
      <c r="Z33" s="130"/>
      <c r="AA33" s="130"/>
      <c r="AB33" s="130"/>
      <c r="AC33" s="130"/>
      <c r="AD33" s="130"/>
      <c r="AE33" s="130"/>
      <c r="AF33" s="131"/>
      <c r="AG33" s="131"/>
      <c r="AH33" s="131"/>
      <c r="AI33" s="131"/>
      <c r="AJ33" s="131"/>
      <c r="AK33" s="130"/>
      <c r="AL33" s="130"/>
      <c r="AM33" s="131"/>
      <c r="AN33" s="131"/>
      <c r="AO33" s="131"/>
      <c r="AP33" s="131"/>
      <c r="AQ33" s="131"/>
      <c r="AR33" s="131"/>
      <c r="AS33" s="131"/>
      <c r="AT33" s="131"/>
      <c r="AU33" s="132"/>
      <c r="AV33" s="130"/>
      <c r="AW33" s="132"/>
      <c r="AX33" s="132"/>
      <c r="AY33" s="132"/>
      <c r="AZ33" s="132"/>
      <c r="BA33" s="133"/>
    </row>
    <row r="34" spans="2:53" s="125" customFormat="1" hidden="1">
      <c r="B34" s="126"/>
      <c r="C34" s="126"/>
      <c r="D34" s="126"/>
      <c r="E34" s="126"/>
      <c r="F34" s="126"/>
      <c r="G34" s="126">
        <v>23</v>
      </c>
      <c r="H34" s="127">
        <v>1</v>
      </c>
      <c r="I34" s="127"/>
      <c r="J34" s="127"/>
      <c r="K34" s="127"/>
      <c r="L34" s="127"/>
      <c r="M34" s="127"/>
      <c r="N34" s="127"/>
      <c r="O34" s="127"/>
      <c r="P34" s="127"/>
      <c r="Q34" s="134"/>
      <c r="R34" s="127"/>
      <c r="S34" s="135"/>
      <c r="T34" s="136" t="s">
        <v>78</v>
      </c>
      <c r="U34" s="127"/>
      <c r="V34" s="127"/>
      <c r="W34" s="134"/>
      <c r="AT34" s="127"/>
      <c r="AV34" s="134"/>
      <c r="BA34" s="137"/>
    </row>
    <row r="35" spans="2:53" s="125" customFormat="1" hidden="1">
      <c r="B35" s="126"/>
      <c r="C35" s="126"/>
      <c r="D35" s="126"/>
      <c r="E35" s="126"/>
      <c r="F35" s="126"/>
      <c r="G35" s="126">
        <v>24</v>
      </c>
      <c r="H35" s="127">
        <v>2</v>
      </c>
      <c r="I35" s="127"/>
      <c r="J35" s="127"/>
      <c r="K35" s="127"/>
      <c r="L35" s="127"/>
      <c r="M35" s="127"/>
      <c r="N35" s="127"/>
      <c r="O35" s="127"/>
      <c r="P35" s="127"/>
      <c r="Q35" s="134"/>
      <c r="R35" s="127"/>
      <c r="S35" s="135"/>
      <c r="T35" s="127"/>
      <c r="U35" s="127"/>
      <c r="V35" s="127"/>
      <c r="W35" s="136" t="s">
        <v>79</v>
      </c>
      <c r="X35" s="136"/>
      <c r="Y35" s="136"/>
      <c r="Z35" s="136"/>
      <c r="AA35" s="136"/>
      <c r="AB35" s="136"/>
      <c r="AC35" s="136"/>
      <c r="AD35" s="136"/>
      <c r="AE35" s="136"/>
      <c r="AF35" s="136"/>
      <c r="AG35" s="136"/>
      <c r="AH35" s="136"/>
      <c r="AI35" s="136"/>
      <c r="AJ35" s="136"/>
      <c r="AK35" s="136"/>
      <c r="AL35" s="136"/>
      <c r="AM35" s="136"/>
      <c r="AN35" s="136"/>
      <c r="AO35" s="136"/>
      <c r="AP35" s="2345" t="e">
        <f>Y27/AK27&lt;=1.7</f>
        <v>#VALUE!</v>
      </c>
      <c r="AQ35" s="2345"/>
      <c r="AR35" s="2345"/>
      <c r="AS35" s="136"/>
      <c r="AT35" s="127"/>
      <c r="AV35" s="134"/>
      <c r="BA35" s="137"/>
    </row>
    <row r="36" spans="2:53" s="125" customFormat="1" hidden="1">
      <c r="B36" s="126"/>
      <c r="C36" s="126"/>
      <c r="D36" s="126"/>
      <c r="E36" s="126"/>
      <c r="F36" s="126"/>
      <c r="G36" s="126">
        <v>25</v>
      </c>
      <c r="H36" s="127">
        <v>3</v>
      </c>
      <c r="I36" s="127"/>
      <c r="J36" s="127"/>
      <c r="K36" s="127"/>
      <c r="L36" s="127"/>
      <c r="M36" s="127"/>
      <c r="N36" s="127"/>
      <c r="O36" s="127"/>
      <c r="P36" s="127"/>
      <c r="Q36" s="134"/>
      <c r="R36" s="127"/>
      <c r="S36" s="135"/>
      <c r="T36" s="127"/>
      <c r="U36" s="127"/>
      <c r="V36" s="127"/>
      <c r="W36" s="136" t="s">
        <v>80</v>
      </c>
      <c r="X36" s="136"/>
      <c r="Y36" s="136"/>
      <c r="Z36" s="136"/>
      <c r="AA36" s="136"/>
      <c r="AB36" s="136"/>
      <c r="AC36" s="136"/>
      <c r="AD36" s="136"/>
      <c r="AE36" s="136"/>
      <c r="AF36" s="136"/>
      <c r="AG36" s="136"/>
      <c r="AH36" s="136"/>
      <c r="AI36" s="136"/>
      <c r="AJ36" s="136"/>
      <c r="AK36" s="136"/>
      <c r="AL36" s="136"/>
      <c r="AM36" s="136"/>
      <c r="AN36" s="136"/>
      <c r="AO36" s="136"/>
      <c r="AP36" s="2345" t="e">
        <f>Y27/AK27&lt;=2</f>
        <v>#VALUE!</v>
      </c>
      <c r="AQ36" s="2345"/>
      <c r="AR36" s="2345"/>
      <c r="AS36" s="136"/>
      <c r="AT36" s="127"/>
      <c r="AV36" s="134"/>
      <c r="BA36" s="137"/>
    </row>
    <row r="37" spans="2:53" s="125" customFormat="1" hidden="1">
      <c r="B37" s="126"/>
      <c r="C37" s="126"/>
      <c r="D37" s="126"/>
      <c r="E37" s="126"/>
      <c r="F37" s="126"/>
      <c r="G37" s="126"/>
      <c r="H37" s="127">
        <v>4</v>
      </c>
      <c r="I37" s="127"/>
      <c r="J37" s="127"/>
      <c r="K37" s="127"/>
      <c r="L37" s="127"/>
      <c r="M37" s="127"/>
      <c r="N37" s="127"/>
      <c r="O37" s="127"/>
      <c r="P37" s="127"/>
      <c r="Q37" s="134"/>
      <c r="R37" s="127"/>
      <c r="S37" s="135"/>
      <c r="T37" s="127"/>
      <c r="U37" s="127"/>
      <c r="V37" s="127"/>
      <c r="W37" s="136" t="s">
        <v>81</v>
      </c>
      <c r="X37" s="136"/>
      <c r="Y37" s="136"/>
      <c r="Z37" s="136"/>
      <c r="AA37" s="136"/>
      <c r="AB37" s="136"/>
      <c r="AC37" s="136"/>
      <c r="AD37" s="136"/>
      <c r="AE37" s="136"/>
      <c r="AF37" s="136"/>
      <c r="AG37" s="136"/>
      <c r="AH37" s="136"/>
      <c r="AI37" s="136"/>
      <c r="AJ37" s="136"/>
      <c r="AK37" s="136"/>
      <c r="AL37" s="136"/>
      <c r="AM37" s="136"/>
      <c r="AN37" s="136"/>
      <c r="AO37" s="136"/>
      <c r="AP37" s="2345" t="e">
        <f>Y27/AK27&lt;=2.5</f>
        <v>#VALUE!</v>
      </c>
      <c r="AQ37" s="2345"/>
      <c r="AR37" s="2345"/>
      <c r="AS37" s="136"/>
      <c r="AT37" s="127"/>
      <c r="AV37" s="134"/>
      <c r="BA37" s="137"/>
    </row>
    <row r="38" spans="2:53" s="125" customFormat="1" hidden="1">
      <c r="B38" s="126"/>
      <c r="C38" s="126"/>
      <c r="D38" s="126"/>
      <c r="E38" s="126"/>
      <c r="F38" s="126"/>
      <c r="G38" s="126"/>
      <c r="H38" s="127">
        <v>5</v>
      </c>
      <c r="I38" s="127"/>
      <c r="J38" s="127"/>
      <c r="K38" s="127"/>
      <c r="L38" s="127"/>
      <c r="M38" s="127"/>
      <c r="N38" s="127"/>
      <c r="O38" s="127"/>
      <c r="P38" s="127"/>
      <c r="Q38" s="134"/>
      <c r="R38" s="127"/>
      <c r="S38" s="135"/>
      <c r="T38" s="127"/>
      <c r="U38" s="127"/>
      <c r="V38" s="127"/>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27"/>
      <c r="AV38" s="134"/>
      <c r="BA38" s="137"/>
    </row>
    <row r="39" spans="2:53" s="125" customFormat="1" hidden="1">
      <c r="C39" s="134"/>
      <c r="D39" s="134"/>
      <c r="E39" s="134"/>
      <c r="F39" s="134"/>
      <c r="G39" s="134"/>
      <c r="H39" s="127">
        <v>6</v>
      </c>
      <c r="I39" s="134"/>
      <c r="J39" s="134"/>
      <c r="K39" s="134"/>
      <c r="L39" s="134"/>
      <c r="M39" s="134"/>
      <c r="N39" s="134"/>
      <c r="O39" s="134"/>
      <c r="P39" s="134"/>
      <c r="Q39" s="134"/>
      <c r="R39" s="134"/>
      <c r="S39" s="138"/>
      <c r="T39" s="134"/>
      <c r="U39" s="134"/>
      <c r="V39" s="134"/>
      <c r="W39" s="134"/>
      <c r="X39" s="134"/>
      <c r="Y39" s="134"/>
      <c r="Z39" s="134"/>
      <c r="AA39" s="134"/>
      <c r="AB39" s="134"/>
      <c r="AC39" s="134"/>
      <c r="AD39" s="134"/>
      <c r="AE39" s="134"/>
      <c r="AF39" s="134"/>
      <c r="AV39" s="134"/>
      <c r="BA39" s="137"/>
    </row>
    <row r="40" spans="2:53" s="125" customFormat="1" ht="13.5" hidden="1" customHeight="1">
      <c r="B40" s="126"/>
      <c r="C40" s="126"/>
      <c r="D40" s="126"/>
      <c r="E40" s="126"/>
      <c r="F40" s="126"/>
      <c r="G40" s="126"/>
      <c r="H40" s="127">
        <v>7</v>
      </c>
      <c r="I40" s="127"/>
      <c r="J40" s="127"/>
      <c r="K40" s="127"/>
      <c r="L40" s="127"/>
      <c r="M40" s="127"/>
      <c r="N40" s="127"/>
      <c r="O40" s="127"/>
      <c r="P40" s="127"/>
      <c r="Q40" s="134"/>
      <c r="R40" s="127"/>
      <c r="S40" s="135"/>
      <c r="T40" s="125" t="s">
        <v>82</v>
      </c>
      <c r="U40" s="127"/>
      <c r="V40" s="127"/>
      <c r="W40" s="134"/>
      <c r="AT40" s="127"/>
      <c r="AV40" s="134"/>
      <c r="BA40" s="137"/>
    </row>
    <row r="41" spans="2:53" s="125" customFormat="1" hidden="1">
      <c r="B41" s="126"/>
      <c r="C41" s="126"/>
      <c r="D41" s="126"/>
      <c r="E41" s="126"/>
      <c r="F41" s="126"/>
      <c r="G41" s="126"/>
      <c r="H41" s="127">
        <v>8</v>
      </c>
      <c r="I41" s="127"/>
      <c r="J41" s="127"/>
      <c r="K41" s="127"/>
      <c r="L41" s="127"/>
      <c r="M41" s="127"/>
      <c r="N41" s="127"/>
      <c r="O41" s="127"/>
      <c r="P41" s="127"/>
      <c r="Q41" s="134"/>
      <c r="R41" s="127"/>
      <c r="S41" s="135"/>
      <c r="T41" s="127"/>
      <c r="U41" s="127"/>
      <c r="V41" s="127"/>
      <c r="W41" s="136" t="s">
        <v>83</v>
      </c>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27"/>
      <c r="AV41" s="134"/>
      <c r="AZ41" s="125" t="e">
        <f>AND(Y29&gt;=0.6,Y27/AK27&lt;=1.7)</f>
        <v>#VALUE!</v>
      </c>
      <c r="BA41" s="137"/>
    </row>
    <row r="42" spans="2:53" s="125" customFormat="1" hidden="1">
      <c r="B42" s="126"/>
      <c r="C42" s="126"/>
      <c r="D42" s="126"/>
      <c r="E42" s="126"/>
      <c r="F42" s="126"/>
      <c r="G42" s="126"/>
      <c r="H42" s="127">
        <v>9</v>
      </c>
      <c r="I42" s="127"/>
      <c r="J42" s="127"/>
      <c r="K42" s="127"/>
      <c r="L42" s="127"/>
      <c r="M42" s="127"/>
      <c r="N42" s="127"/>
      <c r="O42" s="127"/>
      <c r="P42" s="127"/>
      <c r="Q42" s="134"/>
      <c r="R42" s="127"/>
      <c r="S42" s="135"/>
      <c r="T42" s="127"/>
      <c r="U42" s="127"/>
      <c r="V42" s="127"/>
      <c r="W42" s="136" t="s">
        <v>84</v>
      </c>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27"/>
      <c r="AV42" s="134"/>
      <c r="AZ42" s="125" t="e">
        <f>AND(Y29&gt;=0.5,Y27/AK27&lt;=2)</f>
        <v>#VALUE!</v>
      </c>
      <c r="BA42" s="137"/>
    </row>
    <row r="43" spans="2:53" s="125" customFormat="1" hidden="1">
      <c r="B43" s="126"/>
      <c r="C43" s="126"/>
      <c r="D43" s="126"/>
      <c r="E43" s="126"/>
      <c r="F43" s="126"/>
      <c r="G43" s="126"/>
      <c r="H43" s="127">
        <v>10</v>
      </c>
      <c r="I43" s="127"/>
      <c r="J43" s="127"/>
      <c r="K43" s="127"/>
      <c r="L43" s="127"/>
      <c r="M43" s="127"/>
      <c r="N43" s="127"/>
      <c r="O43" s="127"/>
      <c r="P43" s="127"/>
      <c r="Q43" s="134"/>
      <c r="R43" s="127"/>
      <c r="S43" s="135"/>
      <c r="T43" s="127"/>
      <c r="U43" s="127"/>
      <c r="V43" s="127"/>
      <c r="W43" s="136" t="s">
        <v>81</v>
      </c>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27"/>
      <c r="AV43" s="134"/>
      <c r="AZ43" s="125" t="e">
        <f>Y27/AK27&lt;=2.5</f>
        <v>#VALUE!</v>
      </c>
      <c r="BA43" s="137"/>
    </row>
    <row r="44" spans="2:53" s="125" customFormat="1" hidden="1">
      <c r="B44" s="126"/>
      <c r="C44" s="126"/>
      <c r="D44" s="126"/>
      <c r="E44" s="126"/>
      <c r="F44" s="126"/>
      <c r="G44" s="126"/>
      <c r="H44" s="127">
        <v>11</v>
      </c>
      <c r="I44" s="127"/>
      <c r="J44" s="127"/>
      <c r="K44" s="127"/>
      <c r="L44" s="127"/>
      <c r="M44" s="127"/>
      <c r="N44" s="127"/>
      <c r="O44" s="127"/>
      <c r="P44" s="127"/>
      <c r="Q44" s="134"/>
      <c r="R44" s="127"/>
      <c r="S44" s="135"/>
      <c r="T44" s="127"/>
      <c r="U44" s="127"/>
      <c r="V44" s="127"/>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27"/>
      <c r="AV44" s="134"/>
      <c r="BA44" s="137"/>
    </row>
    <row r="45" spans="2:53" s="125" customFormat="1" hidden="1">
      <c r="B45" s="126"/>
      <c r="C45" s="126"/>
      <c r="D45" s="126"/>
      <c r="E45" s="126"/>
      <c r="F45" s="126"/>
      <c r="G45" s="126"/>
      <c r="H45" s="127">
        <v>12</v>
      </c>
      <c r="I45" s="127"/>
      <c r="J45" s="127"/>
      <c r="K45" s="127"/>
      <c r="L45" s="127"/>
      <c r="M45" s="127"/>
      <c r="N45" s="127"/>
      <c r="O45" s="127"/>
      <c r="P45" s="127"/>
      <c r="Q45" s="134"/>
      <c r="R45" s="127"/>
      <c r="S45" s="135"/>
      <c r="T45" s="127"/>
      <c r="U45" s="127"/>
      <c r="V45" s="127"/>
      <c r="W45" s="125" t="s">
        <v>85</v>
      </c>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27"/>
      <c r="AV45" s="134"/>
      <c r="BA45" s="137"/>
    </row>
    <row r="46" spans="2:53" s="125" customFormat="1" hidden="1">
      <c r="B46" s="126"/>
      <c r="C46" s="126"/>
      <c r="D46" s="126"/>
      <c r="E46" s="126"/>
      <c r="F46" s="126"/>
      <c r="G46" s="126"/>
      <c r="H46" s="127"/>
      <c r="I46" s="127"/>
      <c r="J46" s="127"/>
      <c r="K46" s="127"/>
      <c r="L46" s="127"/>
      <c r="M46" s="127"/>
      <c r="N46" s="127"/>
      <c r="O46" s="127"/>
      <c r="P46" s="127"/>
      <c r="Q46" s="134"/>
      <c r="R46" s="127"/>
      <c r="S46" s="135"/>
      <c r="T46" s="127"/>
      <c r="U46" s="127"/>
      <c r="V46" s="127"/>
      <c r="W46" s="125" t="s">
        <v>89</v>
      </c>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27"/>
      <c r="AV46" s="134"/>
      <c r="BA46" s="137"/>
    </row>
    <row r="47" spans="2:53" s="125" customFormat="1" hidden="1">
      <c r="B47" s="126"/>
      <c r="C47" s="126"/>
      <c r="D47" s="126"/>
      <c r="E47" s="126"/>
      <c r="H47" s="127"/>
      <c r="I47" s="134"/>
      <c r="J47" s="134"/>
      <c r="K47" s="134"/>
      <c r="L47" s="134"/>
      <c r="M47" s="134"/>
      <c r="N47" s="134"/>
      <c r="O47" s="134"/>
      <c r="P47" s="134"/>
      <c r="Q47" s="134"/>
      <c r="R47" s="134"/>
      <c r="S47" s="138"/>
      <c r="T47" s="134"/>
      <c r="U47" s="134"/>
      <c r="V47" s="134"/>
      <c r="W47" s="136" t="s">
        <v>240</v>
      </c>
      <c r="X47" s="134"/>
      <c r="Y47" s="134"/>
      <c r="Z47" s="2343" t="b">
        <f>AD7</f>
        <v>1</v>
      </c>
      <c r="AA47" s="2343"/>
      <c r="AB47" s="2343"/>
      <c r="AC47" s="134"/>
      <c r="AD47" s="134"/>
      <c r="AE47" s="134"/>
      <c r="AF47" s="134"/>
      <c r="AG47" s="134"/>
      <c r="AH47" s="134"/>
      <c r="AI47" s="127"/>
      <c r="AJ47" s="127"/>
      <c r="AK47" s="127"/>
      <c r="AL47" s="127"/>
      <c r="AM47" s="127"/>
      <c r="AN47" s="134"/>
      <c r="AO47" s="127"/>
      <c r="AP47" s="127"/>
      <c r="AQ47" s="127"/>
      <c r="AR47" s="127"/>
      <c r="AS47" s="127"/>
      <c r="AT47" s="134"/>
      <c r="AU47" s="134"/>
      <c r="AV47" s="134"/>
      <c r="AW47" s="134"/>
      <c r="BA47" s="137"/>
    </row>
    <row r="48" spans="2:53" s="125" customFormat="1" hidden="1">
      <c r="H48" s="134"/>
      <c r="I48" s="134"/>
      <c r="J48" s="134"/>
      <c r="K48" s="134"/>
      <c r="L48" s="134"/>
      <c r="M48" s="134"/>
      <c r="N48" s="134"/>
      <c r="O48" s="134"/>
      <c r="P48" s="134"/>
      <c r="Q48" s="134"/>
      <c r="R48" s="134"/>
      <c r="S48" s="138"/>
      <c r="T48" s="134"/>
      <c r="U48" s="134"/>
      <c r="V48" s="134"/>
      <c r="W48" s="134"/>
      <c r="X48" s="134"/>
      <c r="Y48" s="134"/>
      <c r="Z48" s="134"/>
      <c r="AA48" s="134"/>
      <c r="AB48" s="134"/>
      <c r="AC48" s="134"/>
      <c r="AD48" s="134"/>
      <c r="AE48" s="134"/>
      <c r="AF48" s="134"/>
      <c r="AG48" s="134"/>
      <c r="AH48" s="134"/>
      <c r="AI48" s="134"/>
      <c r="AJ48" s="134"/>
      <c r="AK48" s="134"/>
      <c r="AL48" s="134"/>
      <c r="AM48" s="134"/>
      <c r="AN48" s="134"/>
      <c r="AO48" s="134"/>
      <c r="AP48" s="134"/>
      <c r="AQ48" s="134"/>
      <c r="AV48" s="134"/>
      <c r="BA48" s="137"/>
    </row>
    <row r="49" spans="2:53" s="125" customFormat="1" hidden="1">
      <c r="H49" s="134"/>
      <c r="I49" s="134"/>
      <c r="J49" s="134"/>
      <c r="K49" s="134"/>
      <c r="L49" s="134"/>
      <c r="M49" s="134"/>
      <c r="N49" s="134"/>
      <c r="O49" s="134"/>
      <c r="P49" s="134"/>
      <c r="Q49" s="134"/>
      <c r="R49" s="134"/>
      <c r="S49" s="138"/>
      <c r="T49" s="134"/>
      <c r="U49" s="134"/>
      <c r="V49" s="134"/>
      <c r="W49" s="134"/>
      <c r="X49" s="134"/>
      <c r="Y49" s="134"/>
      <c r="Z49" s="134"/>
      <c r="AA49" s="134"/>
      <c r="AB49" s="134"/>
      <c r="AC49" s="134"/>
      <c r="AD49" s="134"/>
      <c r="AE49" s="134"/>
      <c r="AF49" s="134"/>
      <c r="AG49" s="134"/>
      <c r="AH49" s="134"/>
      <c r="AI49" s="134"/>
      <c r="AJ49" s="134"/>
      <c r="AK49" s="134"/>
      <c r="AL49" s="134"/>
      <c r="AM49" s="134"/>
      <c r="AN49" s="134"/>
      <c r="AO49" s="134"/>
      <c r="AP49" s="134"/>
      <c r="AQ49" s="134"/>
      <c r="AR49" s="134"/>
      <c r="AS49" s="134"/>
      <c r="AT49" s="134"/>
      <c r="AV49" s="134"/>
      <c r="BA49" s="137"/>
    </row>
    <row r="50" spans="2:53" s="125" customFormat="1" hidden="1">
      <c r="B50" s="126"/>
      <c r="C50" s="126"/>
      <c r="D50" s="126"/>
      <c r="E50" s="126"/>
      <c r="F50" s="126"/>
      <c r="G50" s="126"/>
      <c r="H50" s="127"/>
      <c r="I50" s="127"/>
      <c r="J50" s="127"/>
      <c r="K50" s="127"/>
      <c r="L50" s="127"/>
      <c r="M50" s="127"/>
      <c r="N50" s="127"/>
      <c r="O50" s="127"/>
      <c r="P50" s="127"/>
      <c r="Q50" s="127"/>
      <c r="R50" s="127"/>
      <c r="S50" s="135"/>
      <c r="T50" s="136" t="s">
        <v>240</v>
      </c>
      <c r="U50" s="134"/>
      <c r="V50" s="134"/>
      <c r="W50" s="2343" t="b">
        <f>AD7</f>
        <v>1</v>
      </c>
      <c r="X50" s="2343"/>
      <c r="Y50" s="2343"/>
      <c r="Z50" s="134"/>
      <c r="AA50" s="134"/>
      <c r="AB50" s="134"/>
      <c r="AC50" s="134"/>
      <c r="AD50" s="134"/>
      <c r="AE50" s="134"/>
      <c r="AF50" s="127"/>
      <c r="AG50" s="127"/>
      <c r="AH50" s="127"/>
      <c r="AI50" s="127"/>
      <c r="AJ50" s="127"/>
      <c r="AK50" s="134"/>
      <c r="AL50" s="134"/>
      <c r="AM50" s="127"/>
      <c r="AN50" s="127"/>
      <c r="AO50" s="127"/>
      <c r="AP50" s="127"/>
      <c r="AQ50" s="127"/>
      <c r="AR50" s="127"/>
      <c r="AS50" s="127"/>
      <c r="AT50" s="127"/>
      <c r="AV50" s="134"/>
      <c r="BA50" s="137"/>
    </row>
    <row r="51" spans="2:53" s="125" customFormat="1" ht="18" hidden="1" customHeight="1">
      <c r="B51" s="126"/>
      <c r="C51" s="126"/>
      <c r="D51" s="126"/>
      <c r="E51" s="126"/>
      <c r="F51" s="126"/>
      <c r="G51" s="126"/>
      <c r="H51" s="127"/>
      <c r="I51" s="127"/>
      <c r="J51" s="127"/>
      <c r="K51" s="127"/>
      <c r="L51" s="127"/>
      <c r="M51" s="127"/>
      <c r="N51" s="127"/>
      <c r="O51" s="127"/>
      <c r="P51" s="127"/>
      <c r="Q51" s="127"/>
      <c r="R51" s="127"/>
      <c r="S51" s="135"/>
      <c r="T51" s="125" t="s">
        <v>85</v>
      </c>
      <c r="U51" s="136"/>
      <c r="V51" s="136"/>
      <c r="W51" s="136"/>
      <c r="X51" s="136"/>
      <c r="Y51" s="136"/>
      <c r="Z51" s="136"/>
      <c r="AA51" s="136"/>
      <c r="AB51" s="136"/>
      <c r="AC51" s="136"/>
      <c r="AD51" s="136"/>
      <c r="AE51" s="136"/>
      <c r="AF51" s="136"/>
      <c r="AG51" s="136"/>
      <c r="AH51" s="136"/>
      <c r="AI51" s="136"/>
      <c r="AJ51" s="136"/>
      <c r="AK51" s="127"/>
      <c r="AL51" s="127"/>
      <c r="AM51" s="127"/>
      <c r="AN51" s="127"/>
      <c r="AO51" s="127"/>
      <c r="AP51" s="127"/>
      <c r="AQ51" s="127"/>
      <c r="AR51" s="127"/>
      <c r="AS51" s="127"/>
      <c r="AT51" s="127"/>
      <c r="AV51" s="134"/>
      <c r="BA51" s="137"/>
    </row>
    <row r="52" spans="2:53" s="125" customFormat="1" hidden="1">
      <c r="B52" s="126"/>
      <c r="C52" s="126"/>
      <c r="D52" s="126"/>
      <c r="E52" s="126"/>
      <c r="F52" s="126"/>
      <c r="G52" s="126"/>
      <c r="H52" s="127"/>
      <c r="I52" s="127"/>
      <c r="J52" s="127"/>
      <c r="K52" s="127"/>
      <c r="L52" s="127"/>
      <c r="M52" s="127"/>
      <c r="N52" s="127"/>
      <c r="O52" s="127"/>
      <c r="P52" s="127"/>
      <c r="Q52" s="127"/>
      <c r="R52" s="127"/>
      <c r="S52" s="135"/>
      <c r="T52" s="125" t="s">
        <v>90</v>
      </c>
      <c r="U52" s="136"/>
      <c r="V52" s="136"/>
      <c r="W52" s="136"/>
      <c r="X52" s="136"/>
      <c r="Y52" s="136"/>
      <c r="Z52" s="136"/>
      <c r="AA52" s="136"/>
      <c r="AB52" s="136"/>
      <c r="AC52" s="136"/>
      <c r="AD52" s="136"/>
      <c r="AE52" s="136"/>
      <c r="AF52" s="136"/>
      <c r="AG52" s="136"/>
      <c r="AH52" s="136"/>
      <c r="AI52" s="136"/>
      <c r="AJ52" s="136"/>
      <c r="AK52" s="127"/>
      <c r="AL52" s="127"/>
      <c r="AM52" s="127"/>
      <c r="AN52" s="127"/>
      <c r="AO52" s="127"/>
      <c r="AP52" s="127"/>
      <c r="AQ52" s="127"/>
      <c r="AR52" s="127"/>
      <c r="AS52" s="127"/>
      <c r="AT52" s="127"/>
      <c r="AV52" s="134"/>
      <c r="BA52" s="137"/>
    </row>
    <row r="53" spans="2:53" s="125" customFormat="1" hidden="1">
      <c r="H53" s="134"/>
      <c r="I53" s="134"/>
      <c r="J53" s="134"/>
      <c r="K53" s="134"/>
      <c r="L53" s="134"/>
      <c r="M53" s="134"/>
      <c r="N53" s="134"/>
      <c r="O53" s="134"/>
      <c r="P53" s="134"/>
      <c r="Q53" s="134"/>
      <c r="R53" s="134"/>
      <c r="S53" s="138"/>
      <c r="T53" s="134"/>
      <c r="U53" s="134"/>
      <c r="V53" s="134"/>
      <c r="W53" s="134"/>
      <c r="X53" s="134"/>
      <c r="Y53" s="134"/>
      <c r="Z53" s="134"/>
      <c r="AA53" s="134"/>
      <c r="AB53" s="134"/>
      <c r="AC53" s="134"/>
      <c r="AD53" s="134"/>
      <c r="AE53" s="134"/>
      <c r="AF53" s="134"/>
      <c r="AG53" s="134"/>
      <c r="AH53" s="134"/>
      <c r="AI53" s="134"/>
      <c r="AJ53" s="134"/>
      <c r="AK53" s="134"/>
      <c r="AL53" s="134"/>
      <c r="AM53" s="134"/>
      <c r="AN53" s="134"/>
      <c r="AO53" s="134"/>
      <c r="AP53" s="134"/>
      <c r="AQ53" s="134"/>
      <c r="AR53" s="134"/>
      <c r="AS53" s="134"/>
      <c r="AT53" s="134"/>
      <c r="AV53" s="134"/>
      <c r="BA53" s="137"/>
    </row>
    <row r="54" spans="2:53" s="125" customFormat="1" hidden="1">
      <c r="H54" s="134"/>
      <c r="I54" s="134"/>
      <c r="J54" s="134"/>
      <c r="K54" s="134"/>
      <c r="L54" s="134"/>
      <c r="M54" s="134"/>
      <c r="N54" s="134"/>
      <c r="O54" s="134"/>
      <c r="P54" s="134"/>
      <c r="Q54" s="134"/>
      <c r="R54" s="134"/>
      <c r="S54" s="139"/>
      <c r="T54" s="140"/>
      <c r="U54" s="140"/>
      <c r="V54" s="140"/>
      <c r="W54" s="140"/>
      <c r="X54" s="140"/>
      <c r="Y54" s="140"/>
      <c r="Z54" s="140"/>
      <c r="AA54" s="140"/>
      <c r="AB54" s="140"/>
      <c r="AC54" s="140"/>
      <c r="AD54" s="140"/>
      <c r="AE54" s="140"/>
      <c r="AF54" s="140"/>
      <c r="AG54" s="140"/>
      <c r="AH54" s="140"/>
      <c r="AI54" s="140"/>
      <c r="AJ54" s="140"/>
      <c r="AK54" s="140"/>
      <c r="AL54" s="140"/>
      <c r="AM54" s="140"/>
      <c r="AN54" s="140"/>
      <c r="AO54" s="140"/>
      <c r="AP54" s="140"/>
      <c r="AQ54" s="140"/>
      <c r="AR54" s="140"/>
      <c r="AS54" s="140"/>
      <c r="AT54" s="140"/>
      <c r="AU54" s="141"/>
      <c r="AV54" s="140"/>
      <c r="AW54" s="141"/>
      <c r="AX54" s="141"/>
      <c r="AY54" s="141"/>
      <c r="AZ54" s="141"/>
      <c r="BA54" s="142"/>
    </row>
    <row r="55" spans="2:53" s="125" customFormat="1" hidden="1">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c r="AH55" s="134"/>
      <c r="AI55" s="134"/>
      <c r="AJ55" s="134"/>
      <c r="AK55" s="134"/>
      <c r="AL55" s="134"/>
      <c r="AM55" s="134"/>
      <c r="AN55" s="134"/>
      <c r="AO55" s="134"/>
      <c r="AP55" s="134"/>
      <c r="AQ55" s="134"/>
      <c r="AR55" s="134"/>
      <c r="AS55" s="134"/>
      <c r="AT55" s="134"/>
      <c r="AV55" s="134"/>
    </row>
    <row r="56" spans="2:53" hidden="1">
      <c r="C56"/>
      <c r="D56"/>
      <c r="AG56" s="17"/>
      <c r="AH56" s="17"/>
      <c r="AI56" s="17"/>
      <c r="AJ56" s="17"/>
      <c r="AO56" s="17"/>
      <c r="AP56" s="17"/>
      <c r="AQ56" s="17"/>
      <c r="AR56" s="17"/>
      <c r="AS56" s="17"/>
      <c r="AT56" s="17"/>
    </row>
    <row r="57" spans="2:53" hidden="1">
      <c r="C57"/>
      <c r="D57"/>
      <c r="AG57" s="17"/>
      <c r="AH57" s="17"/>
      <c r="AI57" s="17"/>
      <c r="AJ57" s="17"/>
      <c r="AO57" s="17"/>
      <c r="AP57" s="17"/>
      <c r="AQ57" s="17"/>
      <c r="AR57" s="17"/>
      <c r="AS57" s="17"/>
      <c r="AT57" s="17"/>
    </row>
    <row r="58" spans="2:53">
      <c r="AG58" s="17"/>
      <c r="AH58" s="17"/>
      <c r="AI58" s="17"/>
      <c r="AJ58" s="17"/>
    </row>
    <row r="59" spans="2:53">
      <c r="AG59" s="17"/>
      <c r="AH59" s="17"/>
      <c r="AI59" s="17"/>
      <c r="AJ59" s="17"/>
    </row>
    <row r="60" spans="2:53">
      <c r="AG60" s="17"/>
      <c r="AH60" s="17"/>
      <c r="AI60" s="17"/>
      <c r="AJ60" s="17"/>
    </row>
    <row r="61" spans="2:53">
      <c r="AG61" s="17"/>
      <c r="AH61" s="17"/>
      <c r="AI61" s="17"/>
      <c r="AJ61" s="17"/>
    </row>
    <row r="62" spans="2:53">
      <c r="AG62" s="17"/>
      <c r="AH62" s="17"/>
      <c r="AI62" s="17"/>
      <c r="AJ62" s="17"/>
    </row>
    <row r="63" spans="2:53">
      <c r="AG63" s="17"/>
      <c r="AH63" s="17"/>
      <c r="AI63" s="17"/>
      <c r="AJ63" s="17"/>
    </row>
    <row r="64" spans="2:53">
      <c r="AG64" s="17"/>
      <c r="AH64" s="17"/>
      <c r="AI64" s="17"/>
      <c r="AJ64" s="17"/>
    </row>
    <row r="65" spans="33:36">
      <c r="AG65" s="17"/>
      <c r="AH65" s="17"/>
      <c r="AI65" s="17"/>
      <c r="AJ65" s="17"/>
    </row>
    <row r="66" spans="33:36">
      <c r="AG66" s="17"/>
      <c r="AH66" s="17"/>
    </row>
    <row r="67" spans="33:36">
      <c r="AG67" s="17"/>
      <c r="AH67" s="17"/>
    </row>
    <row r="68" spans="33:36">
      <c r="AG68" s="17"/>
      <c r="AH68" s="17"/>
    </row>
    <row r="69" spans="33:36">
      <c r="AG69" s="17"/>
      <c r="AH69" s="17"/>
    </row>
    <row r="70" spans="33:36">
      <c r="AG70" s="17"/>
      <c r="AH70" s="17"/>
    </row>
    <row r="71" spans="33:36">
      <c r="AG71" s="17"/>
      <c r="AH71" s="17"/>
    </row>
    <row r="72" spans="33:36">
      <c r="AG72" s="17"/>
      <c r="AH72" s="17"/>
    </row>
  </sheetData>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headerFooter alignWithMargins="0"/>
    </customSheetView>
  </customSheetViews>
  <mergeCells count="212">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 ref="AK27:AN27"/>
    <mergeCell ref="AD20:AE20"/>
    <mergeCell ref="AK26:AN26"/>
    <mergeCell ref="AC26:AJ26"/>
    <mergeCell ref="AG24:AH24"/>
    <mergeCell ref="AA19:AB19"/>
    <mergeCell ref="AJ20:AK20"/>
    <mergeCell ref="X19:Y19"/>
    <mergeCell ref="AJ19:AK19"/>
    <mergeCell ref="AM19:AN19"/>
    <mergeCell ref="Y9:AS9"/>
    <mergeCell ref="AA11:AB11"/>
    <mergeCell ref="R13:S13"/>
    <mergeCell ref="O11:P11"/>
    <mergeCell ref="AQ10:AS10"/>
    <mergeCell ref="AQ11:AR11"/>
    <mergeCell ref="AJ12:AK12"/>
    <mergeCell ref="AQ12:AR12"/>
    <mergeCell ref="AM17:AN17"/>
    <mergeCell ref="AM12:AN12"/>
    <mergeCell ref="AM13:AN13"/>
    <mergeCell ref="AM14:AN14"/>
    <mergeCell ref="AG13:AH13"/>
    <mergeCell ref="AQ15:AR15"/>
    <mergeCell ref="AQ17:AR17"/>
    <mergeCell ref="AQ13:AR13"/>
    <mergeCell ref="AM10:AO10"/>
    <mergeCell ref="O10:Q10"/>
    <mergeCell ref="U11:V11"/>
    <mergeCell ref="X11:Y11"/>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F16:G16"/>
    <mergeCell ref="L19:M19"/>
    <mergeCell ref="I16:J16"/>
    <mergeCell ref="Y8:AC8"/>
    <mergeCell ref="F14:G14"/>
    <mergeCell ref="O14:P14"/>
    <mergeCell ref="O15:P15"/>
    <mergeCell ref="L15:M15"/>
    <mergeCell ref="R11:S11"/>
    <mergeCell ref="O13:P13"/>
    <mergeCell ref="AQ18:AR18"/>
    <mergeCell ref="R19:S19"/>
    <mergeCell ref="U19:V19"/>
    <mergeCell ref="AQ19:AR19"/>
    <mergeCell ref="X17:Y17"/>
    <mergeCell ref="U16:V16"/>
    <mergeCell ref="R18:S18"/>
    <mergeCell ref="U8:X8"/>
    <mergeCell ref="AJ10:AL10"/>
    <mergeCell ref="AG10:AI10"/>
    <mergeCell ref="X10:Z10"/>
    <mergeCell ref="R10:T10"/>
    <mergeCell ref="U10:W10"/>
    <mergeCell ref="AD8:AH8"/>
    <mergeCell ref="AA10:AC10"/>
    <mergeCell ref="AD10:AF10"/>
    <mergeCell ref="AJ11:AK11"/>
    <mergeCell ref="B10:E10"/>
    <mergeCell ref="B11:E11"/>
    <mergeCell ref="C8:K8"/>
    <mergeCell ref="I10:K10"/>
    <mergeCell ref="I11:J11"/>
    <mergeCell ref="F10:H10"/>
    <mergeCell ref="F11:G11"/>
    <mergeCell ref="B15:E15"/>
    <mergeCell ref="L8:N8"/>
    <mergeCell ref="L10:N10"/>
    <mergeCell ref="L11:M11"/>
    <mergeCell ref="B12:E12"/>
    <mergeCell ref="B13:E13"/>
    <mergeCell ref="I13:J13"/>
    <mergeCell ref="F12:G12"/>
    <mergeCell ref="B14:E14"/>
    <mergeCell ref="F15:G15"/>
    <mergeCell ref="F13:G13"/>
    <mergeCell ref="I12:J12"/>
    <mergeCell ref="I14:J14"/>
    <mergeCell ref="I15:J15"/>
    <mergeCell ref="AC29:AJ29"/>
    <mergeCell ref="X14:Y14"/>
    <mergeCell ref="X20:Y20"/>
    <mergeCell ref="AA15:AB15"/>
    <mergeCell ref="AA16:AB16"/>
    <mergeCell ref="X15:Y15"/>
    <mergeCell ref="AA18:AB18"/>
    <mergeCell ref="AD18:AE18"/>
    <mergeCell ref="AD16:AE16"/>
    <mergeCell ref="AA20:AB20"/>
    <mergeCell ref="AD17:AE17"/>
    <mergeCell ref="AA17:AB17"/>
    <mergeCell ref="AG16:AH16"/>
    <mergeCell ref="AD14:AE14"/>
    <mergeCell ref="AA14:AB14"/>
    <mergeCell ref="X16:Y16"/>
    <mergeCell ref="X18:Y18"/>
    <mergeCell ref="AG14:AH14"/>
    <mergeCell ref="AG15:AH15"/>
    <mergeCell ref="Y27:AB27"/>
    <mergeCell ref="AG20:AH20"/>
    <mergeCell ref="AM18:AN18"/>
    <mergeCell ref="O20:P20"/>
    <mergeCell ref="AA13:AB13"/>
    <mergeCell ref="L12:M12"/>
    <mergeCell ref="X12:Y12"/>
    <mergeCell ref="AJ13:AK13"/>
    <mergeCell ref="U17:V17"/>
    <mergeCell ref="U14:V14"/>
    <mergeCell ref="U15:V15"/>
    <mergeCell ref="R17:S17"/>
    <mergeCell ref="U18:V18"/>
    <mergeCell ref="R12:S12"/>
    <mergeCell ref="U12:V12"/>
    <mergeCell ref="L14:M14"/>
    <mergeCell ref="R16:S16"/>
    <mergeCell ref="U13:V13"/>
    <mergeCell ref="R15:S15"/>
    <mergeCell ref="R14:S14"/>
    <mergeCell ref="O19:P19"/>
    <mergeCell ref="O12:P12"/>
    <mergeCell ref="O18:P18"/>
    <mergeCell ref="O17:P17"/>
    <mergeCell ref="L13:M13"/>
    <mergeCell ref="O16:P16"/>
    <mergeCell ref="O8:Q8"/>
    <mergeCell ref="R8:T8"/>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G11:AH11"/>
    <mergeCell ref="AG12:AH12"/>
    <mergeCell ref="AA12:AB12"/>
    <mergeCell ref="X13:Y13"/>
    <mergeCell ref="AU6:AU12"/>
    <mergeCell ref="AU13:AU19"/>
    <mergeCell ref="AU20:AU26"/>
    <mergeCell ref="F5:H5"/>
    <mergeCell ref="AD7:AS7"/>
    <mergeCell ref="C7:K7"/>
    <mergeCell ref="AB7:AC7"/>
    <mergeCell ref="O7:X7"/>
    <mergeCell ref="Q5:R5"/>
    <mergeCell ref="AC5:AS5"/>
    <mergeCell ref="AA5:AB5"/>
    <mergeCell ref="U5:V5"/>
    <mergeCell ref="Y5:Z5"/>
    <mergeCell ref="W5:X5"/>
    <mergeCell ref="L7:N7"/>
    <mergeCell ref="Y7:AA7"/>
    <mergeCell ref="AQ16:AR16"/>
    <mergeCell ref="O5:P5"/>
    <mergeCell ref="I5:J5"/>
    <mergeCell ref="K5:L5"/>
    <mergeCell ref="M5:N5"/>
    <mergeCell ref="AD11:AE11"/>
    <mergeCell ref="AD12:AE12"/>
    <mergeCell ref="AD13:AE13"/>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3">
              <controlPr locked="0" defaultSize="0" autoFill="0" autoLine="0" autoPict="0" altText="障害者支援施設の昼間実施サービスとして行う生活介護_x000a_の場合は左の□にチェックを入れてください。">
                <anchor moveWithCells="1">
                  <from>
                    <xdr:col>29</xdr:col>
                    <xdr:colOff>31750</xdr:colOff>
                    <xdr:row>6</xdr:row>
                    <xdr:rowOff>31750</xdr:rowOff>
                  </from>
                  <to>
                    <xdr:col>44</xdr:col>
                    <xdr:colOff>374650</xdr:colOff>
                    <xdr:row>6</xdr:row>
                    <xdr:rowOff>368300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pageSetUpPr fitToPage="1"/>
  </sheetPr>
  <dimension ref="A1:BA39"/>
  <sheetViews>
    <sheetView showGridLines="0" view="pageBreakPreview" zoomScale="80" zoomScaleNormal="80" zoomScaleSheetLayoutView="80" workbookViewId="0">
      <selection activeCell="G1" sqref="G1"/>
    </sheetView>
  </sheetViews>
  <sheetFormatPr defaultColWidth="9" defaultRowHeight="13"/>
  <cols>
    <col min="1" max="1" width="1.90625" customWidth="1"/>
    <col min="2" max="2" width="19.08984375" customWidth="1"/>
    <col min="3" max="3" width="2.90625" style="17" customWidth="1"/>
    <col min="4" max="4" width="3.08984375" style="17" customWidth="1"/>
    <col min="5" max="5" width="4.08984375" style="17" customWidth="1"/>
    <col min="6" max="7" width="3.08984375" style="17" customWidth="1"/>
    <col min="8" max="8" width="6.36328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4.6328125" style="17" customWidth="1"/>
    <col min="33" max="34" width="3.08984375" customWidth="1"/>
    <col min="35" max="35" width="4.6328125" customWidth="1"/>
    <col min="36" max="37" width="3.08984375" customWidth="1"/>
    <col min="38" max="38" width="4.90625" customWidth="1"/>
    <col min="39" max="40" width="3.08984375" customWidth="1"/>
    <col min="41" max="42" width="4.6328125" customWidth="1"/>
    <col min="43" max="43" width="4.08984375" customWidth="1"/>
    <col min="44" max="44" width="3.08984375" customWidth="1"/>
    <col min="45" max="45" width="7.36328125" customWidth="1"/>
    <col min="46" max="46" width="4" customWidth="1"/>
  </cols>
  <sheetData>
    <row r="1" spans="1:53" s="410" customFormat="1" ht="22.5" customHeight="1">
      <c r="A1" s="403" t="s">
        <v>475</v>
      </c>
      <c r="B1" s="404"/>
      <c r="C1" s="2360"/>
      <c r="D1" s="2360"/>
      <c r="E1" s="2360"/>
      <c r="F1" s="405"/>
      <c r="G1" s="406" t="s">
        <v>91</v>
      </c>
      <c r="H1" s="406"/>
      <c r="I1" s="406"/>
      <c r="J1" s="406"/>
      <c r="K1" s="406"/>
      <c r="L1" s="406"/>
      <c r="M1" s="406"/>
      <c r="N1" s="406"/>
      <c r="O1" s="406"/>
      <c r="P1" s="406"/>
      <c r="Q1" s="406"/>
      <c r="R1" s="406"/>
      <c r="S1" s="406"/>
      <c r="T1" s="406"/>
      <c r="U1" s="406"/>
      <c r="V1" s="406"/>
      <c r="W1" s="406"/>
      <c r="X1" s="406"/>
      <c r="Y1" s="406"/>
      <c r="Z1" s="406"/>
      <c r="AA1" s="406"/>
      <c r="AB1" s="406"/>
      <c r="AC1" s="406"/>
      <c r="AD1" s="405"/>
      <c r="AE1" s="405"/>
      <c r="AF1" s="405"/>
      <c r="AG1" s="405"/>
      <c r="AH1" s="405"/>
      <c r="AI1" s="405"/>
      <c r="AJ1" s="405"/>
      <c r="AK1" s="405"/>
      <c r="AL1" s="407"/>
      <c r="AM1" s="407"/>
      <c r="AN1" s="407"/>
      <c r="AO1" s="407"/>
      <c r="AP1" s="408"/>
      <c r="AQ1" s="407"/>
      <c r="AR1" s="407"/>
      <c r="AS1" s="409"/>
      <c r="AT1" s="407"/>
    </row>
    <row r="2" spans="1:53" s="410" customFormat="1" ht="22.5" customHeight="1">
      <c r="A2" s="403"/>
      <c r="B2" s="404"/>
      <c r="C2" s="405"/>
      <c r="D2" s="405"/>
      <c r="E2" s="405"/>
      <c r="F2" s="405"/>
      <c r="G2" s="406"/>
      <c r="H2" s="406"/>
      <c r="I2" s="406"/>
      <c r="J2" s="406"/>
      <c r="K2" s="406"/>
      <c r="L2" s="406"/>
      <c r="M2" s="406"/>
      <c r="N2" s="406"/>
      <c r="O2" s="406"/>
      <c r="P2" s="406"/>
      <c r="Q2" s="406"/>
      <c r="R2" s="406"/>
      <c r="S2" s="406"/>
      <c r="T2" s="406"/>
      <c r="U2" s="406"/>
      <c r="V2" s="406"/>
      <c r="W2" s="406"/>
      <c r="X2" s="406"/>
      <c r="Y2" s="406"/>
      <c r="Z2" s="406"/>
      <c r="AA2" s="406"/>
      <c r="AB2" s="406"/>
      <c r="AC2" s="406"/>
      <c r="AD2" s="405"/>
      <c r="AE2" s="405"/>
      <c r="AF2" s="405"/>
      <c r="AG2" s="405"/>
      <c r="AH2" s="405"/>
      <c r="AI2" s="405"/>
      <c r="AJ2" s="405"/>
      <c r="AK2" s="405"/>
      <c r="AL2" s="407"/>
      <c r="AM2" s="407"/>
      <c r="AN2" s="407"/>
      <c r="AO2" s="407"/>
      <c r="AP2" s="408"/>
      <c r="AQ2" s="407"/>
      <c r="AR2" s="407"/>
      <c r="AS2" s="409"/>
      <c r="AT2" s="407"/>
    </row>
    <row r="3" spans="1:53" s="410" customFormat="1" ht="12" customHeight="1" thickBot="1">
      <c r="B3" s="404"/>
      <c r="C3" s="405"/>
      <c r="D3" s="405"/>
      <c r="E3" s="405"/>
      <c r="F3" s="405"/>
      <c r="G3" s="411"/>
      <c r="H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c r="AK3" s="405"/>
      <c r="AL3" s="407"/>
      <c r="AM3" s="407"/>
      <c r="AN3" s="407"/>
      <c r="AO3" s="407"/>
      <c r="AP3" s="407"/>
      <c r="AQ3" s="407"/>
      <c r="AR3" s="407"/>
      <c r="AS3" s="412"/>
      <c r="AT3" s="407"/>
    </row>
    <row r="4" spans="1:53" ht="31.5" customHeight="1" thickBot="1">
      <c r="B4" s="591" t="s">
        <v>642</v>
      </c>
      <c r="C4" s="2361"/>
      <c r="D4" s="2362"/>
      <c r="E4" s="2153" t="s">
        <v>350</v>
      </c>
      <c r="F4" s="2154"/>
      <c r="G4" s="2361"/>
      <c r="H4" s="2363"/>
      <c r="I4" s="2153" t="s">
        <v>351</v>
      </c>
      <c r="J4" s="2154"/>
      <c r="K4" s="2154" t="s">
        <v>668</v>
      </c>
      <c r="L4" s="2154"/>
      <c r="M4" s="2154" t="s">
        <v>642</v>
      </c>
      <c r="N4" s="2364"/>
      <c r="O4" s="2361"/>
      <c r="P4" s="2362"/>
      <c r="Q4" s="2153" t="s">
        <v>350</v>
      </c>
      <c r="R4" s="2154"/>
      <c r="S4" s="2361"/>
      <c r="T4" s="2363"/>
      <c r="U4" s="2153" t="s">
        <v>351</v>
      </c>
      <c r="V4" s="2154"/>
      <c r="W4"/>
      <c r="X4"/>
      <c r="Y4"/>
      <c r="Z4"/>
      <c r="AA4"/>
      <c r="AB4"/>
      <c r="AC4"/>
      <c r="AD4"/>
      <c r="AE4"/>
      <c r="AF4"/>
    </row>
    <row r="5" spans="1:53" ht="20.25" customHeight="1" thickBot="1">
      <c r="AE5" s="63" t="s">
        <v>41</v>
      </c>
      <c r="AF5" s="64"/>
      <c r="AG5" s="569"/>
      <c r="AH5" s="569"/>
      <c r="AI5" s="569"/>
      <c r="AJ5" s="569"/>
      <c r="AK5" s="569"/>
      <c r="AL5" s="569"/>
    </row>
    <row r="6" spans="1:53" ht="31.5" customHeight="1" thickBot="1">
      <c r="B6" s="32" t="s">
        <v>42</v>
      </c>
      <c r="C6" s="2156"/>
      <c r="D6" s="2157"/>
      <c r="E6" s="2157"/>
      <c r="F6" s="2157"/>
      <c r="G6" s="2157"/>
      <c r="H6" s="2157"/>
      <c r="I6" s="2157"/>
      <c r="J6" s="2157"/>
      <c r="K6" s="2158"/>
      <c r="L6" s="2298" t="s">
        <v>43</v>
      </c>
      <c r="M6" s="2299"/>
      <c r="N6" s="2300"/>
      <c r="O6" s="2365"/>
      <c r="P6" s="2366"/>
      <c r="Q6" s="2366"/>
      <c r="R6" s="2366"/>
      <c r="S6" s="2366"/>
      <c r="T6" s="2366"/>
      <c r="U6" s="2366"/>
      <c r="V6" s="2366"/>
      <c r="W6" s="2366"/>
      <c r="X6" s="2367"/>
      <c r="Y6" s="2368" t="s">
        <v>92</v>
      </c>
      <c r="Z6" s="2369"/>
      <c r="AA6" s="2369"/>
      <c r="AB6" s="2369">
        <v>5</v>
      </c>
      <c r="AC6" s="2370"/>
      <c r="AD6" s="2371">
        <v>6</v>
      </c>
      <c r="AE6" s="2372"/>
      <c r="AF6" s="2372"/>
      <c r="AG6" s="2372"/>
      <c r="AH6" s="2372"/>
      <c r="AI6" s="2372"/>
      <c r="AJ6" s="2372"/>
      <c r="AK6" s="2372"/>
      <c r="AL6" s="2373"/>
      <c r="AM6" s="65"/>
      <c r="AN6" s="65"/>
      <c r="AO6" s="65"/>
      <c r="AP6" s="65"/>
      <c r="AR6" s="65"/>
      <c r="AS6" s="65"/>
    </row>
    <row r="7" spans="1:53" ht="43.5" customHeight="1" thickBot="1">
      <c r="B7" s="32" t="s">
        <v>250</v>
      </c>
      <c r="C7" s="2374"/>
      <c r="D7" s="2375"/>
      <c r="E7" s="2375"/>
      <c r="F7" s="2375"/>
      <c r="G7" s="2375"/>
      <c r="H7" s="2375"/>
      <c r="I7" s="2375"/>
      <c r="J7" s="2375"/>
      <c r="K7" s="2376"/>
      <c r="L7" s="2298" t="s">
        <v>249</v>
      </c>
      <c r="M7" s="2299"/>
      <c r="N7" s="2300"/>
      <c r="O7" s="2377"/>
      <c r="P7" s="2378"/>
      <c r="Q7" s="2379"/>
      <c r="R7" s="2308" t="s">
        <v>45</v>
      </c>
      <c r="S7" s="2309"/>
      <c r="T7" s="2310"/>
      <c r="U7" s="2377"/>
      <c r="V7" s="2378"/>
      <c r="W7" s="2378"/>
      <c r="X7" s="2379"/>
      <c r="Y7" s="2325" t="s">
        <v>93</v>
      </c>
      <c r="Z7" s="2326"/>
      <c r="AA7" s="2326"/>
      <c r="AB7" s="2326"/>
      <c r="AC7" s="2327">
        <v>2</v>
      </c>
      <c r="AD7" s="2380"/>
      <c r="AE7" s="2381"/>
      <c r="AF7" s="2381"/>
      <c r="AG7" s="2381"/>
      <c r="AH7" s="2381"/>
      <c r="AI7" s="2382" t="s">
        <v>94</v>
      </c>
      <c r="AJ7" s="2383"/>
      <c r="AK7" s="2383"/>
      <c r="AL7" s="2384"/>
      <c r="AM7" s="2385"/>
      <c r="AN7" s="2386"/>
      <c r="AO7" s="2387"/>
      <c r="AP7" s="66"/>
      <c r="AQ7" s="66"/>
      <c r="AR7" s="66"/>
      <c r="AS7" s="66"/>
    </row>
    <row r="8" spans="1:53" ht="41.25" customHeight="1" thickBot="1">
      <c r="Y8" s="2388" t="str">
        <f>IF(AD6=4,"※　就労移行支援の場合、この常勤換算に就労支援員の数を含めず、右欄に記入してください","")</f>
        <v/>
      </c>
      <c r="Z8" s="2388"/>
      <c r="AA8" s="2388"/>
      <c r="AB8" s="2388"/>
      <c r="AC8" s="2388"/>
      <c r="AD8" s="2388"/>
      <c r="AE8" s="2388"/>
      <c r="AF8" s="2388"/>
      <c r="AG8" s="2388"/>
      <c r="AH8" s="2388"/>
      <c r="AI8" s="2388"/>
      <c r="AJ8" s="2388"/>
      <c r="AK8" s="2388"/>
      <c r="AL8" s="2388"/>
      <c r="AM8" s="2388"/>
      <c r="AN8" s="2388"/>
      <c r="AO8" s="2388"/>
      <c r="AP8" s="2388"/>
      <c r="AQ8" s="2388"/>
      <c r="AR8" s="2388"/>
      <c r="AS8" s="2388"/>
      <c r="AT8" s="34"/>
      <c r="AU8" s="34"/>
      <c r="AV8" s="34"/>
    </row>
    <row r="9" spans="1:53" ht="25.5" customHeight="1" thickBot="1">
      <c r="B9" s="2191" t="s">
        <v>48</v>
      </c>
      <c r="C9" s="2192"/>
      <c r="D9" s="2192"/>
      <c r="E9" s="2193"/>
      <c r="F9" s="2164" t="s">
        <v>49</v>
      </c>
      <c r="G9" s="2165"/>
      <c r="H9" s="2166"/>
      <c r="I9" s="2164" t="s">
        <v>50</v>
      </c>
      <c r="J9" s="2165"/>
      <c r="K9" s="2166"/>
      <c r="L9" s="2149" t="s">
        <v>51</v>
      </c>
      <c r="M9" s="2147"/>
      <c r="N9" s="2150"/>
      <c r="O9" s="2149" t="s">
        <v>52</v>
      </c>
      <c r="P9" s="2147"/>
      <c r="Q9" s="2150"/>
      <c r="R9" s="2146" t="s">
        <v>210</v>
      </c>
      <c r="S9" s="2147"/>
      <c r="T9" s="2148"/>
      <c r="U9" s="2149" t="s">
        <v>211</v>
      </c>
      <c r="V9" s="2147"/>
      <c r="W9" s="2150"/>
      <c r="X9" s="2164" t="s">
        <v>53</v>
      </c>
      <c r="Y9" s="2165"/>
      <c r="Z9" s="2166"/>
      <c r="AA9" s="2164" t="s">
        <v>54</v>
      </c>
      <c r="AB9" s="2165"/>
      <c r="AC9" s="2166"/>
      <c r="AD9" s="2149" t="s">
        <v>55</v>
      </c>
      <c r="AE9" s="2147"/>
      <c r="AF9" s="2148"/>
      <c r="AG9" s="2181" t="s">
        <v>56</v>
      </c>
      <c r="AH9" s="2147"/>
      <c r="AI9" s="2150"/>
      <c r="AJ9" s="2146" t="s">
        <v>212</v>
      </c>
      <c r="AK9" s="2147"/>
      <c r="AL9" s="2148"/>
      <c r="AM9" s="2149" t="s">
        <v>213</v>
      </c>
      <c r="AN9" s="2147"/>
      <c r="AO9" s="2150"/>
      <c r="AP9" s="17"/>
      <c r="AQ9" s="2164" t="s">
        <v>57</v>
      </c>
      <c r="AR9" s="2165"/>
      <c r="AS9" s="2166"/>
      <c r="AT9" s="17"/>
      <c r="AU9" s="17"/>
      <c r="AV9" s="17"/>
      <c r="AW9" s="17"/>
      <c r="AX9" s="35"/>
    </row>
    <row r="10" spans="1:53" ht="29.25" customHeight="1" thickBot="1">
      <c r="B10" s="2182" t="s">
        <v>58</v>
      </c>
      <c r="C10" s="2183"/>
      <c r="D10" s="2183"/>
      <c r="E10" s="2183"/>
      <c r="F10" s="2389">
        <v>20</v>
      </c>
      <c r="G10" s="2390"/>
      <c r="H10" s="556" t="s">
        <v>59</v>
      </c>
      <c r="I10" s="2389"/>
      <c r="J10" s="2390"/>
      <c r="K10" s="36" t="s">
        <v>59</v>
      </c>
      <c r="L10" s="2389"/>
      <c r="M10" s="2390"/>
      <c r="N10" s="36" t="s">
        <v>59</v>
      </c>
      <c r="O10" s="2391"/>
      <c r="P10" s="2392"/>
      <c r="Q10" s="36" t="s">
        <v>59</v>
      </c>
      <c r="R10" s="2390"/>
      <c r="S10" s="2390"/>
      <c r="T10" s="37" t="s">
        <v>59</v>
      </c>
      <c r="U10" s="2389"/>
      <c r="V10" s="2390"/>
      <c r="W10" s="36" t="s">
        <v>59</v>
      </c>
      <c r="X10" s="2389"/>
      <c r="Y10" s="2390"/>
      <c r="Z10" s="36" t="s">
        <v>59</v>
      </c>
      <c r="AA10" s="2389"/>
      <c r="AB10" s="2390"/>
      <c r="AC10" s="36" t="s">
        <v>59</v>
      </c>
      <c r="AD10" s="2389"/>
      <c r="AE10" s="2390"/>
      <c r="AF10" s="37" t="s">
        <v>61</v>
      </c>
      <c r="AG10" s="2399"/>
      <c r="AH10" s="2392"/>
      <c r="AI10" s="36" t="s">
        <v>59</v>
      </c>
      <c r="AJ10" s="2390"/>
      <c r="AK10" s="2390"/>
      <c r="AL10" s="37" t="s">
        <v>59</v>
      </c>
      <c r="AM10" s="2389"/>
      <c r="AN10" s="2390"/>
      <c r="AO10" s="36" t="s">
        <v>59</v>
      </c>
      <c r="AP10" s="17"/>
      <c r="AQ10" s="2189">
        <f>F10+I10+L10+O10+R10+U10+X10+AA10+AD10+AG10+AJ10+AM10</f>
        <v>20</v>
      </c>
      <c r="AR10" s="2190"/>
      <c r="AS10" s="38" t="s">
        <v>59</v>
      </c>
      <c r="AT10" s="17"/>
      <c r="AU10" s="17"/>
      <c r="AV10" s="17"/>
      <c r="AW10" s="17"/>
      <c r="AX10" s="17"/>
      <c r="AY10" s="17"/>
      <c r="AZ10" s="17"/>
      <c r="BA10" s="35"/>
    </row>
    <row r="11" spans="1:53" ht="29.25" customHeight="1" thickBot="1">
      <c r="B11" s="2397" t="s">
        <v>660</v>
      </c>
      <c r="C11" s="2398"/>
      <c r="D11" s="2398"/>
      <c r="E11" s="2398"/>
      <c r="F11" s="2393">
        <v>500</v>
      </c>
      <c r="G11" s="2394"/>
      <c r="H11" s="570" t="s">
        <v>61</v>
      </c>
      <c r="I11" s="2393"/>
      <c r="J11" s="2394"/>
      <c r="K11" s="570" t="s">
        <v>61</v>
      </c>
      <c r="L11" s="2393"/>
      <c r="M11" s="2394"/>
      <c r="N11" s="570" t="s">
        <v>61</v>
      </c>
      <c r="O11" s="2393"/>
      <c r="P11" s="2394"/>
      <c r="Q11" s="570" t="s">
        <v>61</v>
      </c>
      <c r="R11" s="2393"/>
      <c r="S11" s="2394"/>
      <c r="T11" s="570" t="s">
        <v>61</v>
      </c>
      <c r="U11" s="2393"/>
      <c r="V11" s="2394"/>
      <c r="W11" s="570" t="s">
        <v>61</v>
      </c>
      <c r="X11" s="2393"/>
      <c r="Y11" s="2394"/>
      <c r="Z11" s="570" t="s">
        <v>61</v>
      </c>
      <c r="AA11" s="2393"/>
      <c r="AB11" s="2394"/>
      <c r="AC11" s="570" t="s">
        <v>61</v>
      </c>
      <c r="AD11" s="2393"/>
      <c r="AE11" s="2394"/>
      <c r="AF11" s="570" t="s">
        <v>61</v>
      </c>
      <c r="AG11" s="2393"/>
      <c r="AH11" s="2394"/>
      <c r="AI11" s="570" t="s">
        <v>61</v>
      </c>
      <c r="AJ11" s="2393"/>
      <c r="AK11" s="2394"/>
      <c r="AL11" s="570" t="s">
        <v>61</v>
      </c>
      <c r="AM11" s="2393"/>
      <c r="AN11" s="2394"/>
      <c r="AO11" s="570" t="s">
        <v>61</v>
      </c>
      <c r="AP11" s="571"/>
      <c r="AQ11" s="2395">
        <f>F11+I11+L11+O11+R11+U11+X11+AA11+AD11+AG11+AJ11+AM11</f>
        <v>500</v>
      </c>
      <c r="AR11" s="2400"/>
      <c r="AS11" s="572" t="s">
        <v>61</v>
      </c>
      <c r="AT11" s="17"/>
      <c r="AU11" s="17"/>
      <c r="AV11" s="17"/>
      <c r="AW11" s="17"/>
      <c r="AX11" s="17"/>
      <c r="AY11" s="17"/>
      <c r="AZ11" s="17"/>
      <c r="BA11" s="35"/>
    </row>
    <row r="12" spans="1:53" ht="29.25" customHeight="1" thickBot="1">
      <c r="B12" s="2404" t="s">
        <v>700</v>
      </c>
      <c r="C12" s="2405"/>
      <c r="D12" s="2405"/>
      <c r="E12" s="2406"/>
      <c r="F12" s="2393"/>
      <c r="G12" s="2394"/>
      <c r="H12" s="570" t="s">
        <v>61</v>
      </c>
      <c r="I12" s="2393"/>
      <c r="J12" s="2394"/>
      <c r="K12" s="570" t="s">
        <v>61</v>
      </c>
      <c r="L12" s="2393"/>
      <c r="M12" s="2394"/>
      <c r="N12" s="570" t="s">
        <v>61</v>
      </c>
      <c r="O12" s="2393"/>
      <c r="P12" s="2394"/>
      <c r="Q12" s="570" t="s">
        <v>61</v>
      </c>
      <c r="R12" s="2393"/>
      <c r="S12" s="2394"/>
      <c r="T12" s="570" t="s">
        <v>61</v>
      </c>
      <c r="U12" s="2393"/>
      <c r="V12" s="2394"/>
      <c r="W12" s="570" t="s">
        <v>61</v>
      </c>
      <c r="X12" s="2393"/>
      <c r="Y12" s="2394"/>
      <c r="Z12" s="570" t="s">
        <v>61</v>
      </c>
      <c r="AA12" s="2393"/>
      <c r="AB12" s="2394"/>
      <c r="AC12" s="570" t="s">
        <v>61</v>
      </c>
      <c r="AD12" s="2393"/>
      <c r="AE12" s="2394"/>
      <c r="AF12" s="570" t="s">
        <v>61</v>
      </c>
      <c r="AG12" s="2393"/>
      <c r="AH12" s="2394"/>
      <c r="AI12" s="570" t="s">
        <v>61</v>
      </c>
      <c r="AJ12" s="2393"/>
      <c r="AK12" s="2394"/>
      <c r="AL12" s="570" t="s">
        <v>61</v>
      </c>
      <c r="AM12" s="2393"/>
      <c r="AN12" s="2394"/>
      <c r="AO12" s="570" t="s">
        <v>61</v>
      </c>
      <c r="AP12" s="571"/>
      <c r="AQ12" s="2395">
        <f>F12+I12+L12+O12+R12+U12+X12+AA12+AD12+AG12+AJ12+AM12</f>
        <v>0</v>
      </c>
      <c r="AR12" s="2396"/>
      <c r="AS12" s="572" t="s">
        <v>61</v>
      </c>
      <c r="AT12" s="17"/>
      <c r="AU12" s="17"/>
      <c r="AV12" s="17"/>
      <c r="AW12" s="17"/>
      <c r="AX12" s="17"/>
      <c r="AY12" s="17"/>
      <c r="AZ12" s="17"/>
      <c r="BA12" s="35"/>
    </row>
    <row r="13" spans="1:53" ht="29.25" customHeight="1" thickBot="1">
      <c r="B13" s="2217" t="s">
        <v>661</v>
      </c>
      <c r="C13" s="2218"/>
      <c r="D13" s="2218"/>
      <c r="E13" s="2218"/>
      <c r="F13" s="2401">
        <f>F11+F12</f>
        <v>500</v>
      </c>
      <c r="G13" s="2402"/>
      <c r="H13" s="119" t="s">
        <v>61</v>
      </c>
      <c r="I13" s="2401">
        <f>I11+I12</f>
        <v>0</v>
      </c>
      <c r="J13" s="2402"/>
      <c r="K13" s="119" t="s">
        <v>61</v>
      </c>
      <c r="L13" s="2401">
        <f>L11+L12</f>
        <v>0</v>
      </c>
      <c r="M13" s="2402"/>
      <c r="N13" s="119" t="s">
        <v>61</v>
      </c>
      <c r="O13" s="2401">
        <f>O11+O12</f>
        <v>0</v>
      </c>
      <c r="P13" s="2402"/>
      <c r="Q13" s="119" t="s">
        <v>61</v>
      </c>
      <c r="R13" s="2401">
        <f>R11+R12</f>
        <v>0</v>
      </c>
      <c r="S13" s="2402"/>
      <c r="T13" s="119" t="s">
        <v>61</v>
      </c>
      <c r="U13" s="2401">
        <f>U11+U12</f>
        <v>0</v>
      </c>
      <c r="V13" s="2402"/>
      <c r="W13" s="119" t="s">
        <v>61</v>
      </c>
      <c r="X13" s="2401">
        <f>X11+X12</f>
        <v>0</v>
      </c>
      <c r="Y13" s="2402"/>
      <c r="Z13" s="119" t="s">
        <v>61</v>
      </c>
      <c r="AA13" s="2401">
        <f>AA11+AA12</f>
        <v>0</v>
      </c>
      <c r="AB13" s="2402"/>
      <c r="AC13" s="119" t="s">
        <v>61</v>
      </c>
      <c r="AD13" s="2401">
        <f>AD11+AD12</f>
        <v>0</v>
      </c>
      <c r="AE13" s="2402"/>
      <c r="AF13" s="119" t="s">
        <v>61</v>
      </c>
      <c r="AG13" s="2401">
        <f>AG11+AG12</f>
        <v>0</v>
      </c>
      <c r="AH13" s="2402"/>
      <c r="AI13" s="119" t="s">
        <v>61</v>
      </c>
      <c r="AJ13" s="2401">
        <f>AJ11+AJ12</f>
        <v>0</v>
      </c>
      <c r="AK13" s="2402"/>
      <c r="AL13" s="119" t="s">
        <v>61</v>
      </c>
      <c r="AM13" s="2401">
        <f>AM11+AM12</f>
        <v>0</v>
      </c>
      <c r="AN13" s="2402"/>
      <c r="AO13" s="119" t="s">
        <v>61</v>
      </c>
      <c r="AP13" s="17"/>
      <c r="AQ13" s="2235">
        <f>F13+I13+L13+O13+R13+U13+X13+AA13+AD13+AG13+AJ13+AM13</f>
        <v>500</v>
      </c>
      <c r="AR13" s="2403"/>
      <c r="AS13" s="49" t="s">
        <v>61</v>
      </c>
      <c r="AT13" s="17"/>
      <c r="AU13" s="17"/>
      <c r="AV13" s="17"/>
      <c r="AW13" s="17"/>
      <c r="AX13" s="17"/>
      <c r="AY13" s="17"/>
      <c r="AZ13" s="17"/>
      <c r="BA13" s="35"/>
    </row>
    <row r="14" spans="1:53" ht="23.25" customHeight="1">
      <c r="T14" s="19"/>
      <c r="W14" s="50"/>
      <c r="Y14" s="17" t="s">
        <v>669</v>
      </c>
      <c r="AF14" s="35"/>
    </row>
    <row r="15" spans="1:53" ht="14.25" customHeight="1">
      <c r="B15" s="51"/>
      <c r="P15" s="52"/>
      <c r="Q15" s="53"/>
      <c r="R15" s="53"/>
      <c r="S15" s="53"/>
      <c r="T15" s="54"/>
      <c r="U15" s="54"/>
      <c r="V15" s="19"/>
      <c r="AF15" s="35"/>
    </row>
    <row r="16" spans="1:53" ht="14.25" customHeight="1">
      <c r="AC16" s="52"/>
      <c r="AD16" s="53"/>
      <c r="AE16" s="53"/>
      <c r="AF16" s="53"/>
      <c r="AG16" s="2321"/>
      <c r="AH16" s="2321"/>
      <c r="AI16" s="19"/>
      <c r="AJ16" s="17"/>
      <c r="AK16" s="19"/>
      <c r="AL16" s="2410"/>
      <c r="AM16" s="2410"/>
      <c r="AN16" s="2410"/>
      <c r="AO16" s="2410"/>
      <c r="AP16" s="2358"/>
      <c r="AQ16" s="2358"/>
      <c r="AR16" s="19"/>
      <c r="AT16" s="35"/>
    </row>
    <row r="17" spans="2:48" ht="25.5" customHeight="1">
      <c r="AC17" s="52"/>
      <c r="AD17" s="53"/>
      <c r="AE17" s="53"/>
      <c r="AF17" s="573"/>
      <c r="AG17" s="574"/>
      <c r="AH17" s="2411" t="s">
        <v>662</v>
      </c>
      <c r="AI17" s="2411"/>
      <c r="AJ17" s="2411"/>
      <c r="AK17" s="2411"/>
      <c r="AL17" s="2411"/>
      <c r="AM17" s="2411"/>
      <c r="AN17" s="2411"/>
      <c r="AO17" s="2411"/>
      <c r="AP17" s="2411"/>
      <c r="AQ17" s="2411"/>
      <c r="AR17" s="2411"/>
      <c r="AS17" s="2411"/>
      <c r="AT17" s="35"/>
    </row>
    <row r="18" spans="2:48" ht="25.5" customHeight="1">
      <c r="C18" s="415" t="str">
        <f>IF(AD6=1,"サービスの種類を選択してください。","")</f>
        <v/>
      </c>
      <c r="D18" s="414"/>
      <c r="E18" s="414"/>
      <c r="F18" s="414"/>
      <c r="G18" s="414"/>
      <c r="H18" s="414"/>
      <c r="I18" s="414"/>
      <c r="J18" s="414"/>
      <c r="K18" s="414"/>
      <c r="L18" s="414"/>
      <c r="M18" s="414"/>
      <c r="N18" s="414"/>
      <c r="O18" s="414"/>
      <c r="P18" s="414"/>
      <c r="Q18" s="414"/>
      <c r="R18" s="414"/>
      <c r="S18" s="416"/>
      <c r="T18" s="413"/>
      <c r="U18" s="413"/>
      <c r="V18" s="413"/>
      <c r="W18" s="413"/>
      <c r="X18" s="413"/>
      <c r="Y18" s="417"/>
      <c r="Z18" s="413"/>
      <c r="AA18" s="413"/>
      <c r="AB18" s="2360" t="str">
        <f>IF(VLOOKUP(AB6,O28:AB33,8,FALSE)=43,"就労移行支援の場合","")</f>
        <v/>
      </c>
      <c r="AC18" s="2360"/>
      <c r="AD18" s="2360"/>
      <c r="AE18" s="2360"/>
      <c r="AF18" s="51"/>
      <c r="AH18" s="2411"/>
      <c r="AI18" s="2411"/>
      <c r="AJ18" s="2411"/>
      <c r="AK18" s="2411"/>
      <c r="AL18" s="2411"/>
      <c r="AM18" s="2411"/>
      <c r="AN18" s="2411"/>
      <c r="AO18" s="2411"/>
      <c r="AP18" s="2411"/>
      <c r="AQ18" s="2411"/>
      <c r="AR18" s="2411"/>
      <c r="AS18" s="2411"/>
    </row>
    <row r="19" spans="2:48" ht="35.25" customHeight="1">
      <c r="C19" s="2350" t="s">
        <v>95</v>
      </c>
      <c r="D19" s="2350"/>
      <c r="E19" s="2350"/>
      <c r="F19" s="2350"/>
      <c r="G19" s="2350"/>
      <c r="H19" s="2350"/>
      <c r="I19" s="2412">
        <f>IF(AQ10=0,"",AQ10)</f>
        <v>20</v>
      </c>
      <c r="J19" s="2413"/>
      <c r="K19" s="2413"/>
      <c r="L19" s="2413"/>
      <c r="M19" s="2413"/>
      <c r="N19" s="2413"/>
      <c r="O19" s="2414"/>
      <c r="P19" s="2415" t="s">
        <v>96</v>
      </c>
      <c r="Q19" s="2416"/>
      <c r="R19" s="2416"/>
      <c r="S19" s="2416"/>
      <c r="T19" s="2416"/>
      <c r="U19" s="2416"/>
      <c r="V19" s="2416"/>
      <c r="W19" s="2417"/>
      <c r="X19" s="2418">
        <f>IF(AD6=1,"-",I20/VLOOKUP(AD6,O28:AB33,13,FALSE))</f>
        <v>2.5</v>
      </c>
      <c r="Y19" s="2419"/>
      <c r="Z19" s="2419"/>
      <c r="AA19" s="2420"/>
      <c r="AB19" s="2421" t="str">
        <f>IF(VLOOKUP(AD6,O28:AB33,9,FALSE)=43,"就労支援員の必要数","")</f>
        <v/>
      </c>
      <c r="AC19" s="2421"/>
      <c r="AD19" s="2421"/>
      <c r="AE19" s="2421"/>
      <c r="AF19" s="418" t="str">
        <f>IF(VLOOKUP(AD6,O28:AB33,9,FALSE)=43,I20/15,"")</f>
        <v/>
      </c>
      <c r="AG19" s="575"/>
      <c r="AH19" s="2422" t="s">
        <v>663</v>
      </c>
      <c r="AI19" s="2422"/>
      <c r="AJ19" s="2422"/>
      <c r="AK19" s="2422"/>
      <c r="AL19" s="2422"/>
      <c r="AM19" s="2422"/>
      <c r="AN19" s="2422"/>
      <c r="AO19" s="2422"/>
      <c r="AP19" s="2423">
        <f>IF(OR(AQ10=0,AQ11=0),"",ROUNDUP(AQ11/AQ10,1))</f>
        <v>25</v>
      </c>
      <c r="AQ19" s="2423"/>
      <c r="AR19" s="2423"/>
      <c r="AS19" s="2423"/>
      <c r="AT19" s="577"/>
      <c r="AU19" s="577"/>
      <c r="AV19" s="577"/>
    </row>
    <row r="20" spans="2:48" ht="35.25" customHeight="1">
      <c r="B20" s="2455" t="s">
        <v>667</v>
      </c>
      <c r="C20" s="2350" t="s">
        <v>231</v>
      </c>
      <c r="D20" s="2350"/>
      <c r="E20" s="2350"/>
      <c r="F20" s="2350"/>
      <c r="G20" s="2350"/>
      <c r="H20" s="2350"/>
      <c r="I20" s="2240">
        <f>IF(OR(AQ10=0,AQ13=0),"",ROUNDUP(AQ13/AQ10,1))</f>
        <v>25</v>
      </c>
      <c r="J20" s="2241"/>
      <c r="K20" s="2241"/>
      <c r="L20" s="2241"/>
      <c r="M20" s="2241"/>
      <c r="N20" s="2241"/>
      <c r="O20" s="2242"/>
      <c r="P20" s="2456" t="s">
        <v>97</v>
      </c>
      <c r="Q20" s="2457"/>
      <c r="R20" s="2457"/>
      <c r="S20" s="2457"/>
      <c r="T20" s="2457"/>
      <c r="U20" s="2457"/>
      <c r="V20" s="2457"/>
      <c r="W20" s="2458"/>
      <c r="X20" s="2286">
        <f>AD7</f>
        <v>0</v>
      </c>
      <c r="Y20" s="2287"/>
      <c r="Z20" s="2287"/>
      <c r="AA20" s="2287"/>
      <c r="AB20" s="2421" t="str">
        <f>IF(VLOOKUP(AD6,O28:AB33,9,FALSE)=43,"就労支援員の配置数","")</f>
        <v/>
      </c>
      <c r="AC20" s="2421"/>
      <c r="AD20" s="2421"/>
      <c r="AE20" s="2421"/>
      <c r="AF20" s="418">
        <f>AM7</f>
        <v>0</v>
      </c>
      <c r="AG20" s="414"/>
      <c r="AH20" s="2459" t="s">
        <v>664</v>
      </c>
      <c r="AI20" s="2459"/>
      <c r="AJ20" s="2459"/>
      <c r="AK20" s="2459"/>
      <c r="AL20" s="2459"/>
      <c r="AM20" s="2459"/>
      <c r="AN20" s="2459"/>
      <c r="AO20" s="2459"/>
      <c r="AP20" s="2407">
        <f>IF(AD6=1,"-",AP19/VLOOKUP(AD6,O28:AB33,13,FALSE))</f>
        <v>2.5</v>
      </c>
      <c r="AQ20" s="2407"/>
      <c r="AR20" s="2407"/>
      <c r="AS20" s="2407"/>
      <c r="AT20" s="578"/>
      <c r="AU20" s="578"/>
      <c r="AV20" s="578"/>
    </row>
    <row r="21" spans="2:48" ht="37.5" customHeight="1">
      <c r="B21" s="2455"/>
      <c r="C21" s="2424" t="s">
        <v>98</v>
      </c>
      <c r="D21" s="2425"/>
      <c r="E21" s="2425"/>
      <c r="F21" s="2425"/>
      <c r="G21" s="2425"/>
      <c r="H21" s="2426"/>
      <c r="I21" s="2427" t="str">
        <f>IF(AD6=1,"-",VLOOKUP(AD6,O28:AB33,2,FALSE))</f>
        <v>就労継続支援Ｂ型</v>
      </c>
      <c r="J21" s="2428"/>
      <c r="K21" s="2428"/>
      <c r="L21" s="2428"/>
      <c r="M21" s="2428"/>
      <c r="N21" s="2428"/>
      <c r="O21" s="2428"/>
      <c r="P21" s="2344" t="s">
        <v>99</v>
      </c>
      <c r="Q21" s="2344"/>
      <c r="R21" s="2344"/>
      <c r="S21" s="2344"/>
      <c r="T21" s="2344"/>
      <c r="U21" s="2344"/>
      <c r="V21" s="2344"/>
      <c r="W21" s="2344"/>
      <c r="X21" s="2429" t="str">
        <f>IF(AND(X20&gt;=X19,AF20&gt;=AF19),"該当",IF((X20&gt;=X19),"該当","非該当"))</f>
        <v>非該当</v>
      </c>
      <c r="Y21" s="2429"/>
      <c r="Z21" s="2429"/>
      <c r="AA21" s="2429"/>
      <c r="AB21" s="413"/>
      <c r="AC21" s="419"/>
      <c r="AD21" s="419"/>
      <c r="AE21" s="419"/>
      <c r="AF21" s="419"/>
      <c r="AG21" s="414"/>
      <c r="AH21" s="2430" t="s">
        <v>665</v>
      </c>
      <c r="AI21" s="2430"/>
      <c r="AJ21" s="2430"/>
      <c r="AK21" s="2430"/>
      <c r="AL21" s="2430"/>
      <c r="AM21" s="2430"/>
      <c r="AN21" s="2430"/>
      <c r="AO21" s="2430"/>
      <c r="AP21" s="2431">
        <v>4</v>
      </c>
      <c r="AQ21" s="2431"/>
      <c r="AR21" s="2431"/>
      <c r="AS21" s="2431"/>
      <c r="AT21" s="579"/>
      <c r="AU21" s="579"/>
      <c r="AV21" s="579"/>
    </row>
    <row r="22" spans="2:48" ht="42" customHeight="1">
      <c r="C22" s="2433" t="s">
        <v>100</v>
      </c>
      <c r="D22" s="2425"/>
      <c r="E22" s="2425"/>
      <c r="F22" s="2425"/>
      <c r="G22" s="2425"/>
      <c r="H22" s="2426"/>
      <c r="I22" s="2434" t="str">
        <f>IF(AD6=1,"-",VLOOKUP(AD6,O28:AB33,10,FALSE))</f>
        <v>１０：１</v>
      </c>
      <c r="J22" s="2434"/>
      <c r="K22" s="2434"/>
      <c r="L22" s="2434"/>
      <c r="M22" s="2434"/>
      <c r="N22" s="2434"/>
      <c r="O22" s="2435"/>
      <c r="P22" s="2436" t="str">
        <f>IF(X21="非該当","",IF(VLOOKUP(AD6,O28:AB33,9,FALSE)&gt;=45,I21&amp;"サービス費"&amp;IF(I20/6&lt;=X20,"（Ⅰ) (6:1)に該当",IF(I20/7.5&lt;=X20,"（Ⅱ) (7.5:1)に該当",IF(I20/10&lt;=X20,"（Ⅲ） (10:1)に該当",""))),""))</f>
        <v/>
      </c>
      <c r="Q22" s="2437"/>
      <c r="R22" s="2437"/>
      <c r="S22" s="2437"/>
      <c r="T22" s="2437"/>
      <c r="U22" s="2437"/>
      <c r="V22" s="2437"/>
      <c r="W22" s="2438"/>
      <c r="X22" s="67"/>
      <c r="Y22" s="67"/>
      <c r="Z22" s="67"/>
      <c r="AA22" s="67"/>
      <c r="AB22" s="67"/>
      <c r="AC22" s="413"/>
      <c r="AD22" s="413"/>
      <c r="AE22" s="413"/>
      <c r="AF22" s="413"/>
      <c r="AG22" s="413"/>
      <c r="AH22" s="2439" t="s">
        <v>666</v>
      </c>
      <c r="AI22" s="2439"/>
      <c r="AJ22" s="2439"/>
      <c r="AK22" s="2439"/>
      <c r="AL22" s="2439"/>
      <c r="AM22" s="2439"/>
      <c r="AN22" s="2439"/>
      <c r="AO22" s="2439"/>
      <c r="AP22" s="2409" t="str">
        <f>IF(AND(AP21&gt;=AP20,AB23&gt;=AB22),"該当",IF((AP21&gt;=AP20),"該当","非該当"))</f>
        <v>該当</v>
      </c>
      <c r="AQ22" s="2409"/>
      <c r="AR22" s="2409"/>
      <c r="AS22" s="2409"/>
      <c r="AT22" s="580"/>
      <c r="AU22" s="580"/>
      <c r="AV22" s="580"/>
    </row>
    <row r="23" spans="2:48" ht="31.5" customHeight="1">
      <c r="C23" s="2440" t="s">
        <v>101</v>
      </c>
      <c r="D23" s="2441"/>
      <c r="E23" s="2441"/>
      <c r="F23" s="2441"/>
      <c r="G23" s="2441"/>
      <c r="H23" s="2442"/>
      <c r="I23" s="2446" t="str">
        <f>IF(AD6=4,"15:1","")</f>
        <v/>
      </c>
      <c r="J23" s="2447"/>
      <c r="K23" s="2447"/>
      <c r="L23" s="2447"/>
      <c r="M23" s="2447"/>
      <c r="N23" s="2447"/>
      <c r="O23" s="2448"/>
      <c r="P23" s="67"/>
      <c r="Q23" s="67"/>
      <c r="R23" s="67"/>
      <c r="S23" s="67"/>
      <c r="T23" s="67"/>
      <c r="U23" s="67"/>
      <c r="V23" s="67"/>
      <c r="W23" s="67"/>
      <c r="X23" s="67"/>
      <c r="Y23" s="67"/>
      <c r="Z23" s="67"/>
      <c r="AA23" s="67"/>
      <c r="AB23" s="414"/>
      <c r="AC23" s="414"/>
      <c r="AD23" s="414"/>
      <c r="AE23" s="414"/>
      <c r="AF23" s="414"/>
      <c r="AG23" s="414"/>
      <c r="AH23" s="2452" t="str">
        <f>IF(AP22="非該当","",IF(VLOOKUP(AD6,O28:AB33,9,FALSE)&gt;=45,I21&amp;"サービス費"&amp;IF(AP19/6&lt;=AP21,"（Ⅰ） (6:1)に該当",IF(AP19/7.5&lt;=AP21,"（Ⅱ) (7.5:1)に該当",IF(AP19/10&lt;=AP21,"（Ⅲ） (10:1)に該当","")))))</f>
        <v>就労継続支援Ｂ型サービス費（Ⅱ) (7.5:1)に該当</v>
      </c>
      <c r="AI23" s="2453"/>
      <c r="AJ23" s="2453"/>
      <c r="AK23" s="2453"/>
      <c r="AL23" s="2453"/>
      <c r="AM23" s="2453"/>
      <c r="AN23" s="2453"/>
      <c r="AO23" s="2454"/>
      <c r="AP23" s="576"/>
      <c r="AQ23" s="576"/>
      <c r="AR23" s="576"/>
      <c r="AS23" s="576"/>
      <c r="AT23" s="581"/>
      <c r="AU23" s="581"/>
      <c r="AV23" s="581"/>
    </row>
    <row r="24" spans="2:48" ht="13.5" customHeight="1">
      <c r="C24" s="2443"/>
      <c r="D24" s="2444"/>
      <c r="E24" s="2444"/>
      <c r="F24" s="2444"/>
      <c r="G24" s="2444"/>
      <c r="H24" s="2445"/>
      <c r="I24" s="2449"/>
      <c r="J24" s="2450"/>
      <c r="K24" s="2450"/>
      <c r="L24" s="2450"/>
      <c r="M24" s="2450"/>
      <c r="N24" s="2450"/>
      <c r="O24" s="2451"/>
      <c r="AG24" s="17"/>
      <c r="AH24" s="17"/>
      <c r="AI24" s="17"/>
      <c r="AJ24" s="17"/>
      <c r="AO24" s="17"/>
      <c r="AP24" s="17"/>
      <c r="AQ24" s="17"/>
      <c r="AR24" s="17"/>
      <c r="AS24" s="17"/>
    </row>
    <row r="25" spans="2:48">
      <c r="C25"/>
      <c r="D25"/>
      <c r="AG25" s="17"/>
      <c r="AH25" s="17"/>
      <c r="AI25" s="17"/>
      <c r="AJ25" s="17"/>
      <c r="AO25" s="17"/>
      <c r="AP25" s="17"/>
      <c r="AQ25" s="17"/>
      <c r="AR25" s="17"/>
      <c r="AS25" s="17"/>
      <c r="AT25" s="17"/>
    </row>
    <row r="26" spans="2:48">
      <c r="C26"/>
      <c r="D26"/>
      <c r="AG26" s="17"/>
      <c r="AH26" s="2408"/>
      <c r="AI26" s="2408"/>
      <c r="AJ26" s="2408"/>
      <c r="AK26" s="2408"/>
      <c r="AT26" s="17"/>
    </row>
    <row r="27" spans="2:48" ht="13.5" hidden="1" customHeight="1">
      <c r="F27" s="134"/>
      <c r="G27" s="134"/>
      <c r="H27" s="134"/>
      <c r="I27" s="134"/>
      <c r="J27" s="134"/>
      <c r="K27" s="134"/>
      <c r="L27" s="134"/>
      <c r="M27" s="134"/>
      <c r="N27" s="134"/>
      <c r="O27" s="161">
        <v>1</v>
      </c>
      <c r="P27" s="161">
        <v>2</v>
      </c>
      <c r="Q27" s="161"/>
      <c r="R27" s="161"/>
      <c r="S27" s="161"/>
      <c r="T27" s="161"/>
      <c r="U27" s="161"/>
      <c r="V27" s="161"/>
      <c r="W27" s="161">
        <v>9</v>
      </c>
      <c r="X27" s="162">
        <v>10</v>
      </c>
      <c r="Y27" s="161"/>
      <c r="Z27" s="161"/>
      <c r="AA27" s="161">
        <v>13</v>
      </c>
      <c r="AB27" s="161">
        <v>14</v>
      </c>
      <c r="AC27" s="134"/>
      <c r="AD27" s="134"/>
      <c r="AG27" s="17"/>
      <c r="AH27" s="17"/>
      <c r="AI27" s="17"/>
      <c r="AJ27" s="17"/>
    </row>
    <row r="28" spans="2:48" ht="13.5" hidden="1" customHeight="1">
      <c r="F28" s="134"/>
      <c r="G28" s="134"/>
      <c r="H28" s="134">
        <v>23</v>
      </c>
      <c r="I28" s="134">
        <v>1</v>
      </c>
      <c r="J28" s="134"/>
      <c r="K28" s="134"/>
      <c r="L28" s="134"/>
      <c r="M28" s="134"/>
      <c r="N28" s="134"/>
      <c r="O28" s="68">
        <v>1</v>
      </c>
      <c r="P28" s="163" t="s">
        <v>102</v>
      </c>
      <c r="Q28" s="164"/>
      <c r="R28" s="164"/>
      <c r="S28" s="164"/>
      <c r="T28" s="164"/>
      <c r="U28" s="164"/>
      <c r="V28" s="164"/>
      <c r="W28" s="68">
        <v>1</v>
      </c>
      <c r="X28" s="165"/>
      <c r="Y28" s="166"/>
      <c r="Z28" s="167"/>
      <c r="AA28" s="68"/>
      <c r="AB28" s="68"/>
      <c r="AC28" s="134"/>
      <c r="AD28" s="134"/>
      <c r="AG28" s="17"/>
      <c r="AH28" s="17"/>
      <c r="AI28" s="17"/>
      <c r="AJ28" s="17"/>
      <c r="AM28" s="2432" t="str">
        <f>IF(AD6=4,ROUNDDOWN(I20/15,1),"")</f>
        <v/>
      </c>
      <c r="AN28" s="2432"/>
    </row>
    <row r="29" spans="2:48" ht="13.5" hidden="1" customHeight="1">
      <c r="F29" s="134"/>
      <c r="G29" s="134"/>
      <c r="H29" s="134">
        <v>24</v>
      </c>
      <c r="I29" s="134">
        <v>2</v>
      </c>
      <c r="J29" s="134"/>
      <c r="K29" s="134"/>
      <c r="L29" s="134"/>
      <c r="M29" s="134"/>
      <c r="N29" s="134"/>
      <c r="O29" s="68">
        <v>2</v>
      </c>
      <c r="P29" s="163" t="s">
        <v>255</v>
      </c>
      <c r="Q29" s="164"/>
      <c r="R29" s="164"/>
      <c r="S29" s="164"/>
      <c r="T29" s="164"/>
      <c r="U29" s="164"/>
      <c r="V29" s="164"/>
      <c r="W29" s="68">
        <v>41</v>
      </c>
      <c r="X29" s="168" t="s">
        <v>528</v>
      </c>
      <c r="Y29" s="43"/>
      <c r="Z29" s="169"/>
      <c r="AA29" s="68">
        <v>6</v>
      </c>
      <c r="AB29" s="68"/>
      <c r="AC29" s="134"/>
      <c r="AD29" s="134"/>
      <c r="AG29" s="17"/>
      <c r="AH29" s="17"/>
      <c r="AI29" s="17"/>
      <c r="AJ29" s="17"/>
    </row>
    <row r="30" spans="2:48" ht="13.5" hidden="1" customHeight="1">
      <c r="F30" s="134"/>
      <c r="G30" s="134"/>
      <c r="H30" s="134">
        <v>25</v>
      </c>
      <c r="I30" s="134">
        <v>3</v>
      </c>
      <c r="J30" s="134"/>
      <c r="K30" s="134"/>
      <c r="L30" s="134"/>
      <c r="M30" s="134"/>
      <c r="N30" s="134"/>
      <c r="O30" s="68">
        <v>3</v>
      </c>
      <c r="P30" s="163" t="s">
        <v>256</v>
      </c>
      <c r="Q30" s="164"/>
      <c r="R30" s="164"/>
      <c r="S30" s="164"/>
      <c r="T30" s="164"/>
      <c r="U30" s="164"/>
      <c r="V30" s="164"/>
      <c r="W30" s="68">
        <v>42</v>
      </c>
      <c r="X30" s="168" t="s">
        <v>528</v>
      </c>
      <c r="Y30" s="43"/>
      <c r="Z30" s="169"/>
      <c r="AA30" s="68">
        <v>6</v>
      </c>
      <c r="AB30" s="68"/>
      <c r="AC30" s="134"/>
      <c r="AD30" s="134"/>
      <c r="AG30" s="17"/>
      <c r="AH30" s="17"/>
      <c r="AI30" s="17"/>
      <c r="AJ30" s="17"/>
    </row>
    <row r="31" spans="2:48" ht="13.5" hidden="1" customHeight="1">
      <c r="F31" s="134"/>
      <c r="G31" s="134"/>
      <c r="H31" s="134"/>
      <c r="I31" s="134">
        <v>4</v>
      </c>
      <c r="J31" s="134"/>
      <c r="K31" s="134"/>
      <c r="L31" s="134"/>
      <c r="M31" s="134"/>
      <c r="N31" s="134"/>
      <c r="O31" s="68">
        <v>4</v>
      </c>
      <c r="P31" s="163" t="s">
        <v>257</v>
      </c>
      <c r="Q31" s="164"/>
      <c r="R31" s="164"/>
      <c r="S31" s="164"/>
      <c r="T31" s="164"/>
      <c r="U31" s="164"/>
      <c r="V31" s="164"/>
      <c r="W31" s="68">
        <v>43</v>
      </c>
      <c r="X31" s="168" t="s">
        <v>528</v>
      </c>
      <c r="Y31" s="43"/>
      <c r="Z31" s="169"/>
      <c r="AA31" s="68">
        <v>6</v>
      </c>
      <c r="AB31" s="68"/>
      <c r="AC31" s="134"/>
      <c r="AD31" s="134"/>
      <c r="AG31" s="17"/>
      <c r="AH31" s="17"/>
      <c r="AI31" s="17"/>
      <c r="AJ31" s="17"/>
    </row>
    <row r="32" spans="2:48" ht="13.5" hidden="1" customHeight="1">
      <c r="F32" s="134"/>
      <c r="G32" s="134"/>
      <c r="H32" s="134"/>
      <c r="I32" s="134">
        <v>5</v>
      </c>
      <c r="J32" s="134"/>
      <c r="K32" s="134"/>
      <c r="L32" s="134"/>
      <c r="M32" s="134"/>
      <c r="N32" s="134"/>
      <c r="O32" s="68">
        <v>5</v>
      </c>
      <c r="P32" s="163" t="s">
        <v>103</v>
      </c>
      <c r="Q32" s="164"/>
      <c r="R32" s="164"/>
      <c r="S32" s="164"/>
      <c r="T32" s="164"/>
      <c r="U32" s="164"/>
      <c r="V32" s="164"/>
      <c r="W32" s="68">
        <v>45</v>
      </c>
      <c r="X32" s="168" t="s">
        <v>529</v>
      </c>
      <c r="Y32" s="43"/>
      <c r="Z32" s="169"/>
      <c r="AA32" s="68">
        <v>10</v>
      </c>
      <c r="AB32" s="170">
        <v>7.5</v>
      </c>
      <c r="AC32" s="134"/>
      <c r="AD32" s="134"/>
      <c r="AG32" s="17"/>
      <c r="AH32" s="17"/>
    </row>
    <row r="33" spans="6:34" ht="13.5" hidden="1" customHeight="1">
      <c r="F33" s="134"/>
      <c r="G33" s="134"/>
      <c r="H33" s="134"/>
      <c r="I33" s="134">
        <v>6</v>
      </c>
      <c r="J33" s="134"/>
      <c r="K33" s="134"/>
      <c r="L33" s="134"/>
      <c r="M33" s="134"/>
      <c r="N33" s="134"/>
      <c r="O33" s="68">
        <v>6</v>
      </c>
      <c r="P33" s="163" t="s">
        <v>104</v>
      </c>
      <c r="Q33" s="164"/>
      <c r="R33" s="164"/>
      <c r="S33" s="164"/>
      <c r="T33" s="164"/>
      <c r="U33" s="164"/>
      <c r="V33" s="164"/>
      <c r="W33" s="68">
        <v>46</v>
      </c>
      <c r="X33" s="168" t="s">
        <v>529</v>
      </c>
      <c r="Y33" s="43"/>
      <c r="Z33" s="169"/>
      <c r="AA33" s="68">
        <v>10</v>
      </c>
      <c r="AB33" s="170">
        <v>7.5</v>
      </c>
      <c r="AC33" s="134"/>
      <c r="AD33" s="134"/>
      <c r="AG33" s="17"/>
      <c r="AH33" s="17"/>
    </row>
    <row r="34" spans="6:34" ht="13.5" hidden="1" customHeight="1">
      <c r="F34" s="134"/>
      <c r="G34" s="134"/>
      <c r="H34" s="134"/>
      <c r="I34" s="134">
        <v>7</v>
      </c>
      <c r="J34" s="134"/>
      <c r="K34" s="134"/>
      <c r="L34" s="134"/>
      <c r="M34" s="134"/>
      <c r="N34" s="134"/>
      <c r="O34" s="134"/>
      <c r="P34" s="134"/>
      <c r="Q34" s="134"/>
      <c r="R34" s="134"/>
      <c r="S34" s="134"/>
      <c r="T34" s="134"/>
      <c r="U34" s="134"/>
      <c r="V34" s="134"/>
      <c r="W34" s="134"/>
      <c r="X34" s="130"/>
      <c r="Y34" s="130"/>
      <c r="Z34" s="130"/>
      <c r="AA34" s="134"/>
      <c r="AB34" s="134"/>
      <c r="AC34" s="134"/>
      <c r="AD34" s="134"/>
      <c r="AG34" s="17"/>
      <c r="AH34" s="17"/>
    </row>
    <row r="35" spans="6:34" ht="13.5" hidden="1" customHeight="1">
      <c r="F35" s="134"/>
      <c r="G35" s="134"/>
      <c r="H35" s="134"/>
      <c r="I35" s="134">
        <v>8</v>
      </c>
      <c r="J35" s="134"/>
      <c r="K35" s="134"/>
      <c r="L35" s="134"/>
      <c r="M35" s="134"/>
      <c r="N35" s="134"/>
      <c r="O35" s="134"/>
      <c r="P35" s="134"/>
      <c r="Q35" s="134"/>
      <c r="R35" s="134"/>
      <c r="S35" s="134"/>
      <c r="T35" s="134"/>
      <c r="U35" s="134"/>
      <c r="V35" s="134"/>
      <c r="W35" s="134"/>
      <c r="X35" s="134"/>
      <c r="Y35" s="134"/>
      <c r="Z35" s="134"/>
      <c r="AA35" s="134"/>
      <c r="AB35" s="134"/>
      <c r="AC35" s="134"/>
      <c r="AD35" s="134"/>
      <c r="AG35" s="17"/>
      <c r="AH35" s="17"/>
    </row>
    <row r="36" spans="6:34" ht="13.5" hidden="1" customHeight="1">
      <c r="F36" s="134"/>
      <c r="G36" s="134"/>
      <c r="H36" s="134"/>
      <c r="I36" s="134">
        <v>9</v>
      </c>
      <c r="J36" s="134"/>
      <c r="K36" s="134"/>
      <c r="L36" s="134"/>
      <c r="M36" s="134"/>
      <c r="N36" s="134"/>
      <c r="O36" s="134"/>
      <c r="P36" s="134"/>
      <c r="Q36" s="134"/>
      <c r="R36" s="134"/>
      <c r="S36" s="134"/>
      <c r="T36" s="134"/>
      <c r="U36" s="134"/>
      <c r="V36" s="134"/>
      <c r="W36" s="134"/>
      <c r="X36" s="134"/>
      <c r="Y36" s="134"/>
      <c r="Z36" s="134"/>
      <c r="AA36" s="134"/>
      <c r="AB36" s="134"/>
      <c r="AC36" s="134"/>
      <c r="AD36" s="134"/>
      <c r="AG36" s="17"/>
      <c r="AH36" s="17"/>
    </row>
    <row r="37" spans="6:34" ht="13.5" hidden="1" customHeight="1">
      <c r="F37" s="134"/>
      <c r="G37" s="134"/>
      <c r="H37" s="134"/>
      <c r="I37" s="134">
        <v>10</v>
      </c>
      <c r="J37" s="134"/>
      <c r="K37" s="134"/>
      <c r="L37" s="134"/>
      <c r="M37" s="134"/>
      <c r="N37" s="134"/>
      <c r="O37" s="134"/>
      <c r="P37" s="134"/>
      <c r="Q37" s="134"/>
      <c r="R37" s="134"/>
      <c r="S37" s="134"/>
      <c r="T37" s="134"/>
      <c r="U37" s="134"/>
      <c r="V37" s="134"/>
      <c r="W37" s="134"/>
      <c r="X37" s="134"/>
      <c r="Y37" s="134"/>
      <c r="Z37" s="134"/>
      <c r="AA37" s="134"/>
      <c r="AB37" s="134"/>
      <c r="AC37" s="134"/>
      <c r="AD37" s="134"/>
      <c r="AG37" s="17"/>
      <c r="AH37" s="17"/>
    </row>
    <row r="38" spans="6:34" ht="13.5" hidden="1" customHeight="1">
      <c r="F38" s="134"/>
      <c r="G38" s="134"/>
      <c r="H38" s="134"/>
      <c r="I38" s="134">
        <v>11</v>
      </c>
      <c r="J38" s="134"/>
      <c r="K38" s="134"/>
      <c r="L38" s="134"/>
      <c r="M38" s="134"/>
      <c r="N38" s="134"/>
      <c r="O38" s="134"/>
      <c r="P38" s="134"/>
      <c r="Q38" s="134"/>
      <c r="R38" s="134"/>
      <c r="S38" s="134"/>
      <c r="T38" s="134"/>
      <c r="U38" s="134"/>
      <c r="V38" s="134"/>
      <c r="W38" s="134"/>
      <c r="X38" s="134"/>
      <c r="Y38" s="134"/>
      <c r="Z38" s="134"/>
      <c r="AA38" s="134"/>
      <c r="AB38" s="134"/>
      <c r="AC38" s="134"/>
      <c r="AD38" s="134"/>
      <c r="AG38" s="17"/>
      <c r="AH38" s="17"/>
    </row>
    <row r="39" spans="6:34" ht="13.5" hidden="1" customHeight="1">
      <c r="F39" s="134"/>
      <c r="G39" s="134"/>
      <c r="H39" s="134"/>
      <c r="I39" s="134">
        <v>12</v>
      </c>
      <c r="J39" s="134"/>
      <c r="K39" s="134"/>
      <c r="L39" s="134"/>
      <c r="M39" s="134"/>
      <c r="N39" s="134"/>
      <c r="O39" s="134"/>
      <c r="P39" s="134"/>
      <c r="Q39" s="134"/>
      <c r="R39" s="134"/>
      <c r="S39" s="134"/>
      <c r="T39" s="134"/>
      <c r="U39" s="134"/>
      <c r="V39" s="134"/>
      <c r="W39" s="134"/>
      <c r="X39" s="134"/>
      <c r="Y39" s="134"/>
      <c r="Z39" s="134"/>
      <c r="AA39" s="134"/>
      <c r="AB39" s="134"/>
      <c r="AC39" s="134"/>
      <c r="AD39" s="134"/>
      <c r="AG39" s="17"/>
    </row>
  </sheetData>
  <mergeCells count="132">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D10:AE10"/>
    <mergeCell ref="AG10:AH10"/>
    <mergeCell ref="AJ10:AK10"/>
    <mergeCell ref="AM10:AN10"/>
    <mergeCell ref="AQ10:AR10"/>
    <mergeCell ref="AD11:AE11"/>
    <mergeCell ref="AG11:AH11"/>
    <mergeCell ref="AJ11:AK11"/>
    <mergeCell ref="AM11:AN11"/>
    <mergeCell ref="AQ11:AR11"/>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B10:E10"/>
    <mergeCell ref="F10:G10"/>
    <mergeCell ref="I10:J10"/>
    <mergeCell ref="L10:M10"/>
    <mergeCell ref="O10:P10"/>
    <mergeCell ref="R10:S10"/>
    <mergeCell ref="U10:V10"/>
    <mergeCell ref="X10:Y10"/>
    <mergeCell ref="AA10:AB10"/>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C1:E1"/>
    <mergeCell ref="C4:D4"/>
    <mergeCell ref="E4:F4"/>
    <mergeCell ref="G4:H4"/>
    <mergeCell ref="I4:J4"/>
    <mergeCell ref="K4:L4"/>
    <mergeCell ref="M4:N4"/>
    <mergeCell ref="O4:P4"/>
    <mergeCell ref="Q4:R4"/>
  </mergeCells>
  <phoneticPr fontId="4"/>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Drop Down 1025">
              <controlPr defaultSize="0" autoLine="0" autoPict="0">
                <anchor moveWithCells="1">
                  <from>
                    <xdr:col>28</xdr:col>
                    <xdr:colOff>336550</xdr:colOff>
                    <xdr:row>4</xdr:row>
                    <xdr:rowOff>260350</xdr:rowOff>
                  </from>
                  <to>
                    <xdr:col>38</xdr:col>
                    <xdr:colOff>69850</xdr:colOff>
                    <xdr:row>6</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dimension ref="A1:CE278"/>
  <sheetViews>
    <sheetView showGridLines="0" view="pageBreakPreview" zoomScale="75" zoomScaleNormal="100" zoomScaleSheetLayoutView="75" workbookViewId="0">
      <selection activeCell="AE16" sqref="AE16:AM16"/>
    </sheetView>
  </sheetViews>
  <sheetFormatPr defaultColWidth="9" defaultRowHeight="13"/>
  <cols>
    <col min="1" max="1" width="3.08984375" customWidth="1"/>
    <col min="2" max="2" width="21.08984375" customWidth="1"/>
    <col min="3" max="3" width="4.6328125" style="17" customWidth="1"/>
    <col min="4" max="4" width="3.08984375" style="17" customWidth="1"/>
    <col min="5" max="5" width="6.90625" style="17" customWidth="1"/>
    <col min="6" max="7" width="2.90625" style="17" customWidth="1"/>
    <col min="8" max="8" width="4.6328125" style="17" customWidth="1"/>
    <col min="9" max="10" width="2.90625" style="17" customWidth="1"/>
    <col min="11" max="11" width="4.6328125" style="17" customWidth="1"/>
    <col min="12" max="13" width="2.90625" style="17" customWidth="1"/>
    <col min="14" max="14" width="4.6328125" style="17" customWidth="1"/>
    <col min="15" max="16" width="2.90625" style="17" customWidth="1"/>
    <col min="17" max="17" width="4.6328125" style="17" customWidth="1"/>
    <col min="18" max="19" width="2.90625" style="17" customWidth="1"/>
    <col min="20" max="20" width="4.6328125" style="17" customWidth="1"/>
    <col min="21" max="22" width="2.90625" style="17" customWidth="1"/>
    <col min="23" max="23" width="4.6328125" style="17" customWidth="1"/>
    <col min="24" max="25" width="2.90625" style="17" customWidth="1"/>
    <col min="26" max="26" width="4.6328125" style="17" customWidth="1"/>
    <col min="27" max="28" width="2.90625" style="17" customWidth="1"/>
    <col min="29" max="29" width="4.6328125" style="17" customWidth="1"/>
    <col min="30" max="31" width="2.90625" style="17" customWidth="1"/>
    <col min="32" max="32" width="5.453125" style="17" customWidth="1"/>
    <col min="33" max="34" width="2.90625" customWidth="1"/>
    <col min="35" max="35" width="4.6328125" customWidth="1"/>
    <col min="36" max="37" width="2.90625" customWidth="1"/>
    <col min="38" max="38" width="4.6328125" customWidth="1"/>
    <col min="39" max="40" width="2.90625" customWidth="1"/>
    <col min="41" max="41" width="4.6328125" customWidth="1"/>
    <col min="42" max="42" width="1.6328125" customWidth="1"/>
    <col min="43" max="43" width="6" customWidth="1"/>
    <col min="44" max="44" width="3.90625" customWidth="1"/>
    <col min="45" max="45" width="4.6328125" customWidth="1"/>
    <col min="46" max="46" width="3.6328125" customWidth="1"/>
    <col min="52" max="52" width="14.90625" customWidth="1"/>
    <col min="53" max="53" width="16.08984375" customWidth="1"/>
    <col min="54" max="54" width="15.6328125" customWidth="1"/>
    <col min="65" max="65" width="20.6328125" bestFit="1" customWidth="1"/>
  </cols>
  <sheetData>
    <row r="1" spans="1:83" s="424" customFormat="1" ht="22.5" customHeight="1">
      <c r="A1" s="420" t="s">
        <v>25</v>
      </c>
      <c r="B1" s="421"/>
      <c r="C1" s="422"/>
      <c r="D1" s="422"/>
      <c r="E1" s="422"/>
      <c r="F1" s="422"/>
      <c r="G1" s="2546" t="s">
        <v>109</v>
      </c>
      <c r="H1" s="2546"/>
      <c r="I1" s="2546"/>
      <c r="J1" s="2546"/>
      <c r="K1" s="2546"/>
      <c r="L1" s="2546"/>
      <c r="M1" s="2546"/>
      <c r="N1" s="2546"/>
      <c r="O1" s="2546"/>
      <c r="P1" s="2546"/>
      <c r="Q1" s="2546"/>
      <c r="R1" s="2546"/>
      <c r="S1" s="2546"/>
      <c r="T1" s="2546"/>
      <c r="U1" s="2546"/>
      <c r="V1" s="2546"/>
      <c r="W1" s="2546"/>
      <c r="X1" s="2546"/>
      <c r="Y1" s="2546"/>
      <c r="Z1" s="2546"/>
      <c r="AA1" s="2546"/>
      <c r="AB1" s="2546"/>
      <c r="AC1" s="422"/>
      <c r="AD1" s="422"/>
      <c r="AE1" s="422"/>
      <c r="AF1" s="422"/>
      <c r="AG1" s="422"/>
      <c r="AH1" s="422"/>
      <c r="AI1" s="422"/>
      <c r="AJ1" s="422"/>
      <c r="AK1" s="422"/>
      <c r="AL1" s="423"/>
      <c r="AM1" s="423"/>
      <c r="AN1" s="423"/>
      <c r="AO1" s="423"/>
      <c r="AP1" s="420" t="s">
        <v>110</v>
      </c>
      <c r="AQ1" s="420"/>
      <c r="AR1" s="423"/>
      <c r="AS1" s="423"/>
      <c r="AT1" s="423"/>
      <c r="AU1" s="422"/>
      <c r="AV1" s="422"/>
      <c r="AW1" s="422"/>
      <c r="AX1" s="422"/>
      <c r="AY1" s="422"/>
      <c r="AZ1" s="422"/>
      <c r="BA1" s="422"/>
      <c r="BB1" s="422"/>
      <c r="BC1" s="422"/>
      <c r="BD1" s="422"/>
      <c r="BE1" s="422"/>
      <c r="BF1" s="423"/>
      <c r="BG1" s="423"/>
      <c r="BH1" s="423"/>
      <c r="BI1" s="423"/>
      <c r="BJ1" s="423"/>
      <c r="BK1" s="423"/>
      <c r="BL1" s="423"/>
      <c r="BM1" s="423"/>
      <c r="BN1" s="423"/>
      <c r="BO1" s="423"/>
    </row>
    <row r="2" spans="1:83" s="424" customFormat="1" ht="25.5" customHeight="1">
      <c r="B2" s="425"/>
      <c r="C2" s="422"/>
      <c r="D2" s="422"/>
      <c r="E2" s="422"/>
      <c r="F2" s="422"/>
      <c r="G2" s="425"/>
      <c r="H2" s="422"/>
      <c r="J2" s="422"/>
      <c r="K2" s="422"/>
      <c r="L2" s="422"/>
      <c r="M2" s="422"/>
      <c r="N2" s="425" t="s">
        <v>111</v>
      </c>
      <c r="O2" s="422"/>
      <c r="P2" s="422"/>
      <c r="Q2" s="422"/>
      <c r="R2" s="422"/>
      <c r="S2" s="422"/>
      <c r="T2" s="422"/>
      <c r="U2" s="422"/>
      <c r="V2" s="422"/>
      <c r="W2" s="422"/>
      <c r="X2" s="422"/>
      <c r="Y2" s="422"/>
      <c r="Z2" s="422"/>
      <c r="AA2" s="422"/>
      <c r="AB2" s="422"/>
      <c r="AC2" s="422"/>
      <c r="AD2" s="422"/>
      <c r="AE2" s="422"/>
      <c r="AF2" s="422"/>
      <c r="AG2" s="422"/>
      <c r="AH2" s="422"/>
      <c r="AI2" s="422"/>
      <c r="AJ2" s="422"/>
      <c r="AK2" s="422"/>
      <c r="AL2" s="423"/>
      <c r="AM2" s="423"/>
      <c r="AN2" s="423"/>
      <c r="AO2" s="423"/>
      <c r="AP2" s="423"/>
      <c r="AQ2" s="423"/>
      <c r="AR2" s="423"/>
      <c r="AS2" s="423"/>
      <c r="AT2" s="423"/>
      <c r="AU2" s="422"/>
      <c r="AV2" s="422"/>
      <c r="AW2" s="422"/>
      <c r="AX2" s="422"/>
      <c r="AY2" s="422"/>
      <c r="AZ2" s="422"/>
      <c r="BA2" s="422"/>
      <c r="BB2" s="422"/>
      <c r="BC2" s="422"/>
      <c r="BD2" s="422"/>
      <c r="BE2" s="422"/>
      <c r="BF2" s="423"/>
      <c r="BG2" s="423"/>
      <c r="BH2" s="423"/>
      <c r="BI2" s="423"/>
      <c r="BJ2" s="423"/>
      <c r="BK2" s="423"/>
      <c r="BL2" s="423"/>
      <c r="BM2" s="423"/>
      <c r="BN2" s="423"/>
      <c r="BO2" s="423"/>
    </row>
    <row r="3" spans="1:83" ht="32.25" customHeight="1">
      <c r="B3" s="591" t="s">
        <v>642</v>
      </c>
      <c r="C3" s="2547"/>
      <c r="D3" s="2548"/>
      <c r="E3" s="2549" t="s">
        <v>650</v>
      </c>
      <c r="F3" s="2154"/>
      <c r="G3" s="2154"/>
      <c r="H3" s="2154"/>
      <c r="I3" s="2154"/>
      <c r="J3" s="2547"/>
      <c r="K3" s="2548"/>
      <c r="L3" s="2549" t="s">
        <v>112</v>
      </c>
      <c r="M3" s="2154"/>
      <c r="N3" s="2154"/>
      <c r="O3" s="2154"/>
      <c r="P3" s="2154"/>
      <c r="Q3" s="2154"/>
      <c r="R3" s="2154"/>
      <c r="S3" s="2154"/>
      <c r="AU3" s="426"/>
      <c r="AV3" s="427"/>
      <c r="AW3" s="427"/>
      <c r="AX3" s="427"/>
      <c r="AY3" s="428"/>
      <c r="AZ3" s="428"/>
      <c r="BA3" s="428"/>
      <c r="BB3" s="428"/>
      <c r="BC3" s="428"/>
      <c r="BD3" s="428"/>
      <c r="BE3" s="428"/>
      <c r="BF3" s="428"/>
      <c r="BG3" s="428"/>
      <c r="BH3" s="428"/>
      <c r="BI3" s="428"/>
      <c r="BJ3" s="428"/>
      <c r="BK3" s="428"/>
      <c r="BL3" s="428"/>
      <c r="BM3" s="428"/>
      <c r="BN3" s="428"/>
      <c r="BO3" s="428"/>
    </row>
    <row r="4" spans="1:83" ht="16.5" customHeight="1" thickBot="1">
      <c r="O4" s="19"/>
      <c r="P4" s="19"/>
      <c r="R4" s="19"/>
      <c r="S4" s="19"/>
      <c r="Y4" s="19" t="s">
        <v>41</v>
      </c>
      <c r="AU4" s="428"/>
      <c r="AV4" s="428"/>
      <c r="AW4" s="428"/>
      <c r="AX4" s="428"/>
      <c r="AY4" s="428"/>
      <c r="AZ4" s="428"/>
      <c r="BA4" s="428"/>
      <c r="BB4" s="428"/>
      <c r="BC4" s="428"/>
      <c r="BD4" s="428"/>
      <c r="BE4" s="428"/>
      <c r="BF4" s="428"/>
      <c r="BG4" s="428"/>
      <c r="BH4" s="428"/>
      <c r="BI4" s="428"/>
      <c r="BJ4" s="428"/>
      <c r="BK4" s="428"/>
      <c r="BL4" s="428"/>
      <c r="BM4" s="428"/>
      <c r="BN4" s="428"/>
      <c r="BO4" s="428"/>
    </row>
    <row r="5" spans="1:83" ht="31.5" customHeight="1" thickBot="1">
      <c r="A5" s="2191" t="s">
        <v>42</v>
      </c>
      <c r="B5" s="2193"/>
      <c r="C5" s="2365"/>
      <c r="D5" s="2366"/>
      <c r="E5" s="2366"/>
      <c r="F5" s="2366"/>
      <c r="G5" s="2366"/>
      <c r="H5" s="2366"/>
      <c r="I5" s="2366"/>
      <c r="J5" s="2366"/>
      <c r="K5" s="2367"/>
      <c r="L5" s="2191" t="s">
        <v>43</v>
      </c>
      <c r="M5" s="2192"/>
      <c r="N5" s="2193"/>
      <c r="O5" s="2365"/>
      <c r="P5" s="2366"/>
      <c r="Q5" s="2366"/>
      <c r="R5" s="2366"/>
      <c r="S5" s="2366"/>
      <c r="T5" s="2366"/>
      <c r="U5" s="2366"/>
      <c r="V5" s="2366"/>
      <c r="W5" s="2366"/>
      <c r="X5" s="2367"/>
      <c r="Y5" s="69"/>
      <c r="Z5" s="69"/>
      <c r="AA5" s="69"/>
      <c r="AB5" s="69"/>
      <c r="AC5" s="18"/>
      <c r="AD5" s="18"/>
      <c r="AE5" s="29"/>
      <c r="AF5" s="29"/>
      <c r="AG5" s="29"/>
      <c r="AH5" s="70"/>
      <c r="AI5" s="70"/>
      <c r="AJ5" s="70"/>
      <c r="AK5" s="29"/>
      <c r="AL5" s="29"/>
      <c r="AM5" s="71"/>
      <c r="AN5" s="18"/>
      <c r="AO5" s="18"/>
      <c r="AU5" s="429"/>
      <c r="AV5" s="430"/>
      <c r="AW5" s="430"/>
      <c r="AX5" s="431"/>
      <c r="AY5" s="432"/>
      <c r="AZ5" s="432"/>
      <c r="BA5" s="432"/>
      <c r="BB5" s="432"/>
      <c r="BC5" s="432"/>
      <c r="BD5" s="431"/>
      <c r="BE5" s="431"/>
      <c r="BF5" s="433"/>
      <c r="BG5" s="429"/>
      <c r="BH5" s="429"/>
      <c r="BI5" s="428"/>
      <c r="BJ5" s="428"/>
      <c r="BK5" s="428"/>
      <c r="BL5" s="428"/>
      <c r="BM5" s="428"/>
      <c r="BN5" s="428"/>
      <c r="BO5" s="428"/>
    </row>
    <row r="6" spans="1:83" ht="31.5" customHeight="1" thickBot="1">
      <c r="A6" s="2191" t="s">
        <v>250</v>
      </c>
      <c r="B6" s="2193"/>
      <c r="C6" s="2540"/>
      <c r="D6" s="2541"/>
      <c r="E6" s="2541"/>
      <c r="F6" s="2541"/>
      <c r="G6" s="2541"/>
      <c r="H6" s="2541"/>
      <c r="I6" s="2541"/>
      <c r="J6" s="2541"/>
      <c r="K6" s="2542"/>
      <c r="L6" s="2191" t="s">
        <v>249</v>
      </c>
      <c r="M6" s="2192"/>
      <c r="N6" s="2193"/>
      <c r="O6" s="2543"/>
      <c r="P6" s="2544"/>
      <c r="Q6" s="2544"/>
      <c r="R6" s="2545"/>
      <c r="S6" s="2382" t="s">
        <v>113</v>
      </c>
      <c r="T6" s="2384"/>
      <c r="U6" s="2543"/>
      <c r="V6" s="2545"/>
      <c r="W6" s="2382" t="s">
        <v>114</v>
      </c>
      <c r="X6" s="2383"/>
      <c r="Y6" s="2383"/>
      <c r="Z6" s="2383"/>
      <c r="AA6" s="2383"/>
      <c r="AB6" s="2384"/>
      <c r="AC6" s="2295">
        <v>1</v>
      </c>
      <c r="AD6" s="2296"/>
      <c r="AE6" s="2296"/>
      <c r="AF6" s="2296"/>
      <c r="AG6" s="2296"/>
      <c r="AH6" s="2538"/>
      <c r="AI6" s="2539"/>
      <c r="AJ6" s="2539"/>
      <c r="AK6" s="434" t="s">
        <v>247</v>
      </c>
      <c r="AL6" s="72"/>
      <c r="AM6" s="66"/>
      <c r="AN6" s="66"/>
      <c r="AO6" s="66"/>
      <c r="AP6" s="66"/>
      <c r="AQ6" s="66"/>
      <c r="AR6" s="66"/>
      <c r="AS6" s="18"/>
      <c r="AU6" s="435"/>
      <c r="AV6" s="436"/>
      <c r="AW6" s="436"/>
      <c r="AX6" s="437"/>
      <c r="AY6" s="437"/>
      <c r="AZ6" s="437"/>
      <c r="BA6" s="437"/>
      <c r="BB6" s="437"/>
      <c r="BC6" s="437"/>
      <c r="BD6" s="429"/>
      <c r="BE6" s="428"/>
      <c r="BF6" s="428"/>
      <c r="BG6" s="428"/>
      <c r="BH6" s="428"/>
      <c r="BI6" s="428"/>
      <c r="BJ6" s="428"/>
      <c r="BK6" s="428"/>
      <c r="BL6" s="428"/>
      <c r="BM6" s="428"/>
      <c r="BN6" s="428"/>
      <c r="BO6" s="428"/>
    </row>
    <row r="7" spans="1:83" ht="30.75" customHeight="1" thickBot="1">
      <c r="W7" s="73"/>
      <c r="AC7" s="73"/>
      <c r="AF7" s="35"/>
      <c r="AU7" s="427"/>
      <c r="AV7" s="427"/>
      <c r="AW7" s="427"/>
      <c r="AX7" s="438"/>
      <c r="AY7" s="428"/>
      <c r="AZ7" s="428"/>
      <c r="BA7" s="428"/>
      <c r="BB7" s="428"/>
      <c r="BC7" s="428"/>
      <c r="BD7" s="428"/>
      <c r="BE7" s="428"/>
      <c r="BF7" s="428"/>
      <c r="BG7" s="428"/>
      <c r="BH7" s="428"/>
      <c r="BI7" s="428"/>
      <c r="BJ7" s="428"/>
      <c r="BK7" s="428"/>
      <c r="BL7" s="428"/>
      <c r="BM7" s="428"/>
      <c r="BN7" s="428"/>
      <c r="BO7" s="428"/>
    </row>
    <row r="8" spans="1:83" ht="25.5" customHeight="1" thickBot="1">
      <c r="A8" s="2191" t="s">
        <v>48</v>
      </c>
      <c r="B8" s="2192"/>
      <c r="C8" s="2192"/>
      <c r="D8" s="2192"/>
      <c r="E8" s="2193"/>
      <c r="F8" s="2149" t="s">
        <v>49</v>
      </c>
      <c r="G8" s="2147"/>
      <c r="H8" s="2150"/>
      <c r="I8" s="2149" t="s">
        <v>50</v>
      </c>
      <c r="J8" s="2147"/>
      <c r="K8" s="2150"/>
      <c r="L8" s="2149" t="s">
        <v>51</v>
      </c>
      <c r="M8" s="2147"/>
      <c r="N8" s="2150"/>
      <c r="O8" s="2149" t="s">
        <v>52</v>
      </c>
      <c r="P8" s="2147"/>
      <c r="Q8" s="2150"/>
      <c r="R8" s="2146" t="s">
        <v>530</v>
      </c>
      <c r="S8" s="2147"/>
      <c r="T8" s="2148"/>
      <c r="U8" s="2149" t="s">
        <v>211</v>
      </c>
      <c r="V8" s="2147"/>
      <c r="W8" s="2150"/>
      <c r="X8" s="2149" t="s">
        <v>53</v>
      </c>
      <c r="Y8" s="2147"/>
      <c r="Z8" s="2150"/>
      <c r="AA8" s="2149" t="s">
        <v>54</v>
      </c>
      <c r="AB8" s="2147"/>
      <c r="AC8" s="2150"/>
      <c r="AD8" s="2149" t="s">
        <v>55</v>
      </c>
      <c r="AE8" s="2147"/>
      <c r="AF8" s="2534"/>
      <c r="AG8" s="2146" t="s">
        <v>115</v>
      </c>
      <c r="AH8" s="2147"/>
      <c r="AI8" s="2150"/>
      <c r="AJ8" s="2146" t="s">
        <v>531</v>
      </c>
      <c r="AK8" s="2147"/>
      <c r="AL8" s="2148"/>
      <c r="AM8" s="2149" t="s">
        <v>532</v>
      </c>
      <c r="AN8" s="2147"/>
      <c r="AO8" s="2150"/>
      <c r="AP8" s="17"/>
      <c r="AQ8" s="2164" t="s">
        <v>57</v>
      </c>
      <c r="AR8" s="2165"/>
      <c r="AS8" s="2166"/>
      <c r="AT8" s="17"/>
      <c r="AU8" s="427"/>
      <c r="AV8" s="427"/>
      <c r="AW8" s="427"/>
      <c r="AX8" s="427"/>
      <c r="AY8" s="427"/>
      <c r="AZ8" s="427"/>
      <c r="BA8" s="427"/>
      <c r="BB8" s="427"/>
      <c r="BC8" s="427"/>
      <c r="BD8" s="427"/>
      <c r="BE8" s="427"/>
      <c r="BF8" s="427"/>
      <c r="BG8" s="439"/>
      <c r="BH8" s="427"/>
      <c r="BI8" s="427"/>
      <c r="BJ8" s="427"/>
      <c r="BK8" s="427"/>
      <c r="BL8" s="427"/>
      <c r="BM8" s="427"/>
      <c r="BN8" s="427"/>
      <c r="BO8" s="427"/>
      <c r="BP8" s="35"/>
    </row>
    <row r="9" spans="1:83" ht="33.75" customHeight="1" thickBot="1">
      <c r="A9" s="2531" t="s">
        <v>116</v>
      </c>
      <c r="B9" s="2532"/>
      <c r="C9" s="2532"/>
      <c r="D9" s="2532"/>
      <c r="E9" s="2533"/>
      <c r="F9" s="2389"/>
      <c r="G9" s="2390"/>
      <c r="H9" s="74" t="s">
        <v>59</v>
      </c>
      <c r="I9" s="2389"/>
      <c r="J9" s="2390"/>
      <c r="K9" s="74" t="s">
        <v>59</v>
      </c>
      <c r="L9" s="2389"/>
      <c r="M9" s="2390"/>
      <c r="N9" s="74" t="s">
        <v>59</v>
      </c>
      <c r="O9" s="2389"/>
      <c r="P9" s="2390"/>
      <c r="Q9" s="74" t="s">
        <v>59</v>
      </c>
      <c r="R9" s="2389"/>
      <c r="S9" s="2390"/>
      <c r="T9" s="74" t="s">
        <v>59</v>
      </c>
      <c r="U9" s="2389"/>
      <c r="V9" s="2390"/>
      <c r="W9" s="74" t="s">
        <v>59</v>
      </c>
      <c r="X9" s="2389"/>
      <c r="Y9" s="2390"/>
      <c r="Z9" s="74" t="s">
        <v>59</v>
      </c>
      <c r="AA9" s="2389"/>
      <c r="AB9" s="2390"/>
      <c r="AC9" s="74" t="s">
        <v>59</v>
      </c>
      <c r="AD9" s="2389"/>
      <c r="AE9" s="2390"/>
      <c r="AF9" s="75" t="s">
        <v>59</v>
      </c>
      <c r="AG9" s="2535"/>
      <c r="AH9" s="2390"/>
      <c r="AI9" s="74" t="s">
        <v>59</v>
      </c>
      <c r="AJ9" s="2389"/>
      <c r="AK9" s="2390"/>
      <c r="AL9" s="74" t="s">
        <v>59</v>
      </c>
      <c r="AM9" s="2389"/>
      <c r="AN9" s="2390"/>
      <c r="AO9" s="74" t="s">
        <v>59</v>
      </c>
      <c r="AP9" s="17"/>
      <c r="AQ9" s="2536">
        <f>F9+I9+L9+O9+R9+U9+X9+AA9+AD9+AG9+AJ9+AM9</f>
        <v>0</v>
      </c>
      <c r="AR9" s="2537"/>
      <c r="AS9" s="76" t="s">
        <v>59</v>
      </c>
      <c r="AT9" s="17"/>
      <c r="AU9" s="427"/>
      <c r="AV9" s="427"/>
      <c r="AW9" s="427"/>
      <c r="AX9" s="427"/>
      <c r="AY9" s="427"/>
      <c r="AZ9" s="427"/>
      <c r="BA9" s="427"/>
      <c r="BB9" s="427"/>
      <c r="BC9" s="427"/>
      <c r="BD9" s="427"/>
      <c r="BE9" s="427"/>
      <c r="BF9" s="427"/>
      <c r="BG9" s="427"/>
      <c r="BH9" s="427"/>
      <c r="BI9" s="427"/>
      <c r="BJ9" s="427"/>
      <c r="BK9" s="427"/>
      <c r="BL9" s="439"/>
      <c r="BM9" s="427"/>
      <c r="BN9" s="427"/>
      <c r="BO9" s="427"/>
      <c r="BP9" s="17"/>
      <c r="BQ9" s="17"/>
      <c r="BR9" s="17"/>
      <c r="BS9" s="35"/>
    </row>
    <row r="10" spans="1:83" ht="33" customHeight="1" thickBot="1">
      <c r="A10" s="2523" t="s">
        <v>117</v>
      </c>
      <c r="B10" s="2524"/>
      <c r="C10" s="2524"/>
      <c r="D10" s="2524"/>
      <c r="E10" s="2525"/>
      <c r="F10" s="2503"/>
      <c r="G10" s="2504"/>
      <c r="H10" s="77" t="s">
        <v>61</v>
      </c>
      <c r="I10" s="2503"/>
      <c r="J10" s="2504"/>
      <c r="K10" s="77" t="s">
        <v>61</v>
      </c>
      <c r="L10" s="2503"/>
      <c r="M10" s="2504"/>
      <c r="N10" s="77" t="s">
        <v>61</v>
      </c>
      <c r="O10" s="2503"/>
      <c r="P10" s="2504"/>
      <c r="Q10" s="77" t="s">
        <v>61</v>
      </c>
      <c r="R10" s="2503"/>
      <c r="S10" s="2504"/>
      <c r="T10" s="78" t="s">
        <v>61</v>
      </c>
      <c r="U10" s="2503"/>
      <c r="V10" s="2504"/>
      <c r="W10" s="77" t="s">
        <v>61</v>
      </c>
      <c r="X10" s="2503"/>
      <c r="Y10" s="2504"/>
      <c r="Z10" s="77" t="s">
        <v>61</v>
      </c>
      <c r="AA10" s="2503"/>
      <c r="AB10" s="2504"/>
      <c r="AC10" s="77" t="s">
        <v>61</v>
      </c>
      <c r="AD10" s="2503"/>
      <c r="AE10" s="2504"/>
      <c r="AF10" s="78" t="s">
        <v>61</v>
      </c>
      <c r="AG10" s="2503"/>
      <c r="AH10" s="2504"/>
      <c r="AI10" s="77" t="s">
        <v>61</v>
      </c>
      <c r="AJ10" s="2503"/>
      <c r="AK10" s="2504"/>
      <c r="AL10" s="78" t="s">
        <v>61</v>
      </c>
      <c r="AM10" s="2503"/>
      <c r="AN10" s="2504"/>
      <c r="AO10" s="77" t="s">
        <v>61</v>
      </c>
      <c r="AP10" s="79"/>
      <c r="AQ10" s="2516">
        <f>F10+I10+L10+O10+R10+U10+X10+AA10+AD10+AG10+AJ10+AM10</f>
        <v>0</v>
      </c>
      <c r="AR10" s="2517"/>
      <c r="AS10" s="80" t="s">
        <v>61</v>
      </c>
      <c r="AT10" s="17"/>
      <c r="AU10" s="427"/>
      <c r="AV10" s="427"/>
      <c r="AW10" s="427"/>
      <c r="AX10" s="440"/>
      <c r="AY10" s="427"/>
      <c r="AZ10" s="427"/>
      <c r="BA10" s="427"/>
      <c r="BB10" s="427"/>
      <c r="BC10" s="427"/>
      <c r="BD10" s="427"/>
      <c r="BE10" s="427"/>
      <c r="BF10" s="427"/>
      <c r="BG10" s="427"/>
      <c r="BH10" s="427"/>
      <c r="BI10" s="427"/>
      <c r="BJ10" s="427"/>
      <c r="BK10" s="427"/>
      <c r="BL10" s="439"/>
      <c r="BM10" s="427"/>
      <c r="BN10" s="427"/>
      <c r="BO10" s="427"/>
      <c r="BP10" s="17"/>
      <c r="BQ10" s="17"/>
      <c r="BR10" s="17"/>
      <c r="BS10" s="35"/>
    </row>
    <row r="11" spans="1:83" ht="31.5" customHeight="1" thickBot="1">
      <c r="A11" s="2526" t="s">
        <v>118</v>
      </c>
      <c r="B11" s="2527"/>
      <c r="C11" s="2527"/>
      <c r="D11" s="2527"/>
      <c r="E11" s="2528"/>
      <c r="F11" s="2503"/>
      <c r="G11" s="2504"/>
      <c r="H11" s="77" t="s">
        <v>61</v>
      </c>
      <c r="I11" s="2503"/>
      <c r="J11" s="2504"/>
      <c r="K11" s="77" t="s">
        <v>61</v>
      </c>
      <c r="L11" s="2503"/>
      <c r="M11" s="2504"/>
      <c r="N11" s="77" t="s">
        <v>61</v>
      </c>
      <c r="O11" s="2503"/>
      <c r="P11" s="2504"/>
      <c r="Q11" s="77" t="s">
        <v>61</v>
      </c>
      <c r="R11" s="2503"/>
      <c r="S11" s="2504"/>
      <c r="T11" s="77" t="s">
        <v>61</v>
      </c>
      <c r="U11" s="2503"/>
      <c r="V11" s="2504"/>
      <c r="W11" s="77" t="s">
        <v>61</v>
      </c>
      <c r="X11" s="2503"/>
      <c r="Y11" s="2504"/>
      <c r="Z11" s="77" t="s">
        <v>61</v>
      </c>
      <c r="AA11" s="2503"/>
      <c r="AB11" s="2504"/>
      <c r="AC11" s="77" t="s">
        <v>61</v>
      </c>
      <c r="AD11" s="2503"/>
      <c r="AE11" s="2504"/>
      <c r="AF11" s="78" t="s">
        <v>61</v>
      </c>
      <c r="AG11" s="2505"/>
      <c r="AH11" s="2504"/>
      <c r="AI11" s="77" t="s">
        <v>61</v>
      </c>
      <c r="AJ11" s="2504"/>
      <c r="AK11" s="2504"/>
      <c r="AL11" s="77" t="s">
        <v>61</v>
      </c>
      <c r="AM11" s="2503"/>
      <c r="AN11" s="2504"/>
      <c r="AO11" s="77" t="s">
        <v>61</v>
      </c>
      <c r="AP11" s="81"/>
      <c r="AQ11" s="2529">
        <f>F11+I11+L11+O11+R11+U11+X11+AA11+AD11+AG11+AJ11+AM11</f>
        <v>0</v>
      </c>
      <c r="AR11" s="2530"/>
      <c r="AS11" s="82" t="s">
        <v>61</v>
      </c>
      <c r="AT11" s="17"/>
      <c r="AU11" s="427"/>
      <c r="AV11" s="427"/>
      <c r="AW11" s="427"/>
      <c r="AX11" s="440"/>
      <c r="AY11" s="427"/>
      <c r="AZ11" s="427"/>
      <c r="BA11" s="427"/>
      <c r="BB11" s="427"/>
      <c r="BC11" s="427"/>
      <c r="BD11" s="427"/>
      <c r="BE11" s="427"/>
      <c r="BF11" s="427"/>
      <c r="BG11" s="427"/>
      <c r="BH11" s="427"/>
      <c r="BI11" s="427"/>
      <c r="BJ11" s="427"/>
      <c r="BK11" s="427"/>
      <c r="BL11" s="439"/>
      <c r="BM11" s="427"/>
      <c r="BN11" s="427"/>
      <c r="BO11" s="427"/>
      <c r="BP11" s="17"/>
      <c r="BQ11" s="17"/>
      <c r="BR11" s="17"/>
      <c r="BS11" s="35"/>
    </row>
    <row r="12" spans="1:83" ht="30.75" customHeight="1" thickBot="1">
      <c r="A12" s="2523" t="s">
        <v>119</v>
      </c>
      <c r="B12" s="2524"/>
      <c r="C12" s="2524"/>
      <c r="D12" s="2524"/>
      <c r="E12" s="2525"/>
      <c r="F12" s="2516">
        <f>F10+F11</f>
        <v>0</v>
      </c>
      <c r="G12" s="2517"/>
      <c r="H12" s="148" t="s">
        <v>61</v>
      </c>
      <c r="I12" s="2516">
        <f>I10+I11</f>
        <v>0</v>
      </c>
      <c r="J12" s="2517"/>
      <c r="K12" s="148" t="s">
        <v>61</v>
      </c>
      <c r="L12" s="2516">
        <f>L10+L11</f>
        <v>0</v>
      </c>
      <c r="M12" s="2517"/>
      <c r="N12" s="148" t="s">
        <v>61</v>
      </c>
      <c r="O12" s="2516">
        <f>O10+O11</f>
        <v>0</v>
      </c>
      <c r="P12" s="2517"/>
      <c r="Q12" s="148" t="s">
        <v>61</v>
      </c>
      <c r="R12" s="2517">
        <f>R10+R11</f>
        <v>0</v>
      </c>
      <c r="S12" s="2517"/>
      <c r="T12" s="149" t="s">
        <v>61</v>
      </c>
      <c r="U12" s="2516">
        <f>U10+U11</f>
        <v>0</v>
      </c>
      <c r="V12" s="2517"/>
      <c r="W12" s="148" t="s">
        <v>61</v>
      </c>
      <c r="X12" s="2516">
        <f>X10+X11</f>
        <v>0</v>
      </c>
      <c r="Y12" s="2517"/>
      <c r="Z12" s="148" t="s">
        <v>61</v>
      </c>
      <c r="AA12" s="2516">
        <f>AA10+AA11</f>
        <v>0</v>
      </c>
      <c r="AB12" s="2517"/>
      <c r="AC12" s="148" t="s">
        <v>61</v>
      </c>
      <c r="AD12" s="2516">
        <f>AD10+AD11</f>
        <v>0</v>
      </c>
      <c r="AE12" s="2517"/>
      <c r="AF12" s="150" t="s">
        <v>61</v>
      </c>
      <c r="AG12" s="2517">
        <f>AG10+AG11</f>
        <v>0</v>
      </c>
      <c r="AH12" s="2517"/>
      <c r="AI12" s="148" t="s">
        <v>61</v>
      </c>
      <c r="AJ12" s="2517">
        <f>AJ10+AJ11</f>
        <v>0</v>
      </c>
      <c r="AK12" s="2517"/>
      <c r="AL12" s="149" t="s">
        <v>61</v>
      </c>
      <c r="AM12" s="2516">
        <f>AM10+AM11</f>
        <v>0</v>
      </c>
      <c r="AN12" s="2517"/>
      <c r="AO12" s="148" t="s">
        <v>61</v>
      </c>
      <c r="AP12" s="151"/>
      <c r="AQ12" s="2516">
        <f>AQ11+AQ10</f>
        <v>0</v>
      </c>
      <c r="AR12" s="2517"/>
      <c r="AS12" s="152" t="s">
        <v>61</v>
      </c>
      <c r="AT12" s="17"/>
      <c r="AU12" s="427"/>
      <c r="AV12" s="427"/>
      <c r="AW12" s="427"/>
      <c r="AX12" s="440"/>
      <c r="AY12" s="427"/>
      <c r="AZ12" s="427"/>
      <c r="BA12" s="427"/>
      <c r="BB12" s="427"/>
      <c r="BC12" s="427"/>
      <c r="BD12" s="427"/>
      <c r="BE12" s="427"/>
      <c r="BF12" s="427"/>
      <c r="BG12" s="427"/>
      <c r="BH12" s="427"/>
      <c r="BI12" s="427"/>
      <c r="BJ12" s="427"/>
      <c r="BK12" s="427"/>
      <c r="BL12" s="439"/>
      <c r="BM12" s="427"/>
      <c r="BN12" s="427"/>
      <c r="BO12" s="427"/>
      <c r="BP12" s="17"/>
      <c r="BQ12" s="17"/>
      <c r="BR12" s="17"/>
      <c r="BS12" s="35"/>
    </row>
    <row r="13" spans="1:83" ht="30" customHeight="1" thickBot="1">
      <c r="B13" s="83"/>
      <c r="C13" s="83"/>
      <c r="D13" s="83"/>
      <c r="E13" s="83"/>
      <c r="F13" s="84"/>
      <c r="G13" s="84"/>
      <c r="H13" s="85"/>
      <c r="I13" s="84"/>
      <c r="J13" s="84"/>
      <c r="K13" s="85"/>
      <c r="L13" s="84"/>
      <c r="M13" s="84"/>
      <c r="N13" s="85"/>
      <c r="O13" s="84"/>
      <c r="P13" s="84"/>
      <c r="Q13" s="85"/>
      <c r="R13" s="84"/>
      <c r="S13" s="84"/>
      <c r="T13" s="85"/>
      <c r="U13" s="84"/>
      <c r="V13" s="84"/>
      <c r="W13" s="85"/>
      <c r="X13" s="84"/>
      <c r="Y13" s="84"/>
      <c r="Z13" s="85"/>
      <c r="AA13" s="84"/>
      <c r="AB13" s="84"/>
      <c r="AC13" s="85"/>
      <c r="AD13" s="84"/>
      <c r="AE13" s="84"/>
      <c r="AF13" s="85"/>
      <c r="AG13" s="84"/>
      <c r="AH13" s="84"/>
      <c r="AI13" s="85"/>
      <c r="AJ13" s="84"/>
      <c r="AK13" s="84"/>
      <c r="AL13" s="85"/>
      <c r="AM13" s="84"/>
      <c r="AN13" s="84"/>
      <c r="AO13" s="85"/>
      <c r="AP13" s="18"/>
      <c r="AQ13" s="86"/>
      <c r="AR13" s="86"/>
      <c r="AS13" s="85"/>
      <c r="AT13" s="17"/>
      <c r="AU13" s="427"/>
      <c r="AV13" s="427"/>
      <c r="AW13" s="427"/>
      <c r="AX13" s="438"/>
      <c r="AY13" s="428"/>
      <c r="AZ13" s="428"/>
      <c r="BA13" s="428"/>
      <c r="BB13" s="428"/>
      <c r="BC13" s="428"/>
      <c r="BD13" s="428"/>
      <c r="BE13" s="428"/>
      <c r="BF13" s="428"/>
      <c r="BG13" s="428"/>
      <c r="BH13" s="428"/>
      <c r="BI13" s="428"/>
      <c r="BJ13" s="428"/>
      <c r="BK13" s="428"/>
      <c r="BL13" s="428"/>
      <c r="BM13" s="428"/>
      <c r="BN13" s="428"/>
      <c r="BO13" s="428"/>
      <c r="BP13" s="17"/>
      <c r="BQ13" s="17"/>
      <c r="BR13" s="17"/>
      <c r="BS13" s="35"/>
    </row>
    <row r="14" spans="1:83" ht="34.5" customHeight="1" thickBot="1">
      <c r="B14" s="51"/>
      <c r="Q14" s="2507" t="s">
        <v>105</v>
      </c>
      <c r="R14" s="2508"/>
      <c r="S14" s="2508"/>
      <c r="T14" s="2508"/>
      <c r="U14" s="2508"/>
      <c r="V14" s="2508"/>
      <c r="W14" s="2508"/>
      <c r="X14" s="2508"/>
      <c r="Y14" s="2509"/>
      <c r="Z14" s="2518">
        <f>AQ9</f>
        <v>0</v>
      </c>
      <c r="AA14" s="2519"/>
      <c r="AB14" s="2519"/>
      <c r="AC14" s="2519"/>
      <c r="AD14" s="441" t="s">
        <v>59</v>
      </c>
      <c r="AE14" s="2512" t="s">
        <v>120</v>
      </c>
      <c r="AF14" s="2513"/>
      <c r="AG14" s="2513"/>
      <c r="AH14" s="2513"/>
      <c r="AI14" s="2513"/>
      <c r="AJ14" s="2513"/>
      <c r="AK14" s="2513"/>
      <c r="AL14" s="2513"/>
      <c r="AM14" s="2514"/>
      <c r="AN14" s="2520" t="str">
        <f>IF(Z15="","",IF(AND(AND(AQ10=0,AQ11&gt;0),AH6&gt;=1),"適合",IF(AND(AC6=1,AH6&gt;=VLOOKUP(ROUNDUP(Z15,0),KK_06,3,FALSE)),"適合","不適合")))</f>
        <v/>
      </c>
      <c r="AO14" s="2521"/>
      <c r="AP14" s="2521"/>
      <c r="AQ14" s="2521"/>
      <c r="AR14" s="2522"/>
      <c r="AS14" s="442"/>
      <c r="AT14" s="443"/>
      <c r="AU14" s="443"/>
      <c r="AV14" s="443"/>
      <c r="AW14" s="443"/>
      <c r="AX14" s="443"/>
      <c r="AY14" s="443"/>
      <c r="AZ14" s="443"/>
      <c r="BA14" s="2506"/>
      <c r="BB14" s="2506"/>
      <c r="BC14" s="2506"/>
      <c r="BD14" s="2502"/>
      <c r="BE14" s="2502"/>
      <c r="BF14" s="87"/>
      <c r="BG14" s="87"/>
      <c r="BH14" s="50"/>
      <c r="BK14" s="427"/>
      <c r="BL14" s="427"/>
      <c r="BM14" s="427"/>
      <c r="BN14" s="438"/>
      <c r="BO14" s="428"/>
      <c r="BP14" s="428"/>
      <c r="BQ14" s="428"/>
      <c r="BR14" s="428"/>
      <c r="BS14" s="428"/>
      <c r="BT14" s="428"/>
      <c r="BU14" s="428"/>
      <c r="BV14" s="428"/>
      <c r="BW14" s="428"/>
      <c r="BX14" s="428"/>
      <c r="BY14" s="428"/>
      <c r="BZ14" s="428"/>
      <c r="CA14" s="428"/>
      <c r="CB14" s="428"/>
      <c r="CC14" s="428"/>
      <c r="CD14" s="428"/>
      <c r="CE14" s="428"/>
    </row>
    <row r="15" spans="1:83" ht="34.5" customHeight="1" thickBot="1">
      <c r="Q15" s="2507" t="s">
        <v>121</v>
      </c>
      <c r="R15" s="2508"/>
      <c r="S15" s="2508"/>
      <c r="T15" s="2508"/>
      <c r="U15" s="2508"/>
      <c r="V15" s="2508"/>
      <c r="W15" s="2508"/>
      <c r="X15" s="2508"/>
      <c r="Y15" s="2509"/>
      <c r="Z15" s="2510" t="str">
        <f>IF(ISERROR(ROUNDUP((AQ12/AQ9),1)),"",ROUND((AQ12/AQ9),1))</f>
        <v/>
      </c>
      <c r="AA15" s="2511"/>
      <c r="AB15" s="2511"/>
      <c r="AC15" s="2511"/>
      <c r="AD15" s="441" t="s">
        <v>247</v>
      </c>
      <c r="AE15" s="2512" t="s">
        <v>122</v>
      </c>
      <c r="AF15" s="2513"/>
      <c r="AG15" s="2513"/>
      <c r="AH15" s="2513"/>
      <c r="AI15" s="2513"/>
      <c r="AJ15" s="2513"/>
      <c r="AK15" s="2513"/>
      <c r="AL15" s="2513"/>
      <c r="AM15" s="2514"/>
      <c r="AN15" s="2515" t="str">
        <f>IF(Z15="","","夜勤 "&amp;IF(AP28&lt;=40,2,IF(AP28&lt;=60,3,IF(AP28&lt;=100,4,IF(AP28&lt;=140,5,IF(AP28&lt;=180,6,7))))))&amp;" 人"</f>
        <v xml:space="preserve"> 人</v>
      </c>
      <c r="AO15" s="2491"/>
      <c r="AP15" s="2491"/>
      <c r="AQ15" s="2491"/>
      <c r="AR15" s="2492"/>
      <c r="AS15" s="444"/>
      <c r="AT15" s="445"/>
      <c r="AU15" s="445"/>
      <c r="AV15" s="445"/>
      <c r="AW15" s="445"/>
      <c r="AX15" s="445"/>
      <c r="AY15" s="445"/>
      <c r="AZ15" s="445"/>
      <c r="BA15" s="2495"/>
      <c r="BB15" s="2495"/>
      <c r="BC15" s="2495"/>
      <c r="BD15" s="2502"/>
      <c r="BE15" s="2502"/>
      <c r="BF15" s="88"/>
      <c r="BG15" s="88"/>
      <c r="BH15" s="50"/>
      <c r="BK15" s="428"/>
      <c r="BL15" s="428"/>
      <c r="BM15" s="428"/>
      <c r="BN15" s="428"/>
      <c r="BO15" s="428"/>
      <c r="BP15" s="428"/>
      <c r="BQ15" s="428"/>
      <c r="BR15" s="428"/>
      <c r="BS15" s="428"/>
      <c r="BT15" s="428"/>
      <c r="BU15" s="428"/>
      <c r="BV15" s="428"/>
      <c r="BW15" s="428"/>
      <c r="BX15" s="428"/>
      <c r="BY15" s="428"/>
      <c r="BZ15" s="428"/>
      <c r="CA15" s="428"/>
      <c r="CB15" s="428"/>
      <c r="CC15" s="428"/>
      <c r="CD15" s="428"/>
      <c r="CE15" s="428"/>
    </row>
    <row r="16" spans="1:83" ht="34.5" customHeight="1" thickBot="1">
      <c r="Q16" s="2497" t="s">
        <v>123</v>
      </c>
      <c r="R16" s="2498"/>
      <c r="S16" s="2498"/>
      <c r="T16" s="2498"/>
      <c r="U16" s="2498"/>
      <c r="V16" s="2498"/>
      <c r="W16" s="2498"/>
      <c r="X16" s="2498"/>
      <c r="Y16" s="2499"/>
      <c r="Z16" s="2490" t="str">
        <f>IF(AC6=1,"夜勤 ","宿直 ")&amp;AH6&amp;" 人"</f>
        <v>夜勤  人</v>
      </c>
      <c r="AA16" s="2491"/>
      <c r="AB16" s="2491"/>
      <c r="AC16" s="2491"/>
      <c r="AD16" s="2492"/>
      <c r="AE16" s="2500" t="s">
        <v>124</v>
      </c>
      <c r="AF16" s="2500"/>
      <c r="AG16" s="2500"/>
      <c r="AH16" s="2500"/>
      <c r="AI16" s="2500"/>
      <c r="AJ16" s="2500"/>
      <c r="AK16" s="2500"/>
      <c r="AL16" s="2500"/>
      <c r="AM16" s="2500"/>
      <c r="AN16" s="2501" t="str">
        <f>IF(AC6=2,"非該当",IF(OR(AH6="",AP29=""),"",IF(AP29&lt;=AP30,"該当","非該当")))</f>
        <v/>
      </c>
      <c r="AO16" s="2501"/>
      <c r="AP16" s="2501"/>
      <c r="AQ16" s="2501"/>
      <c r="AR16" s="2501"/>
      <c r="AS16" s="444"/>
      <c r="AT16" s="445"/>
      <c r="AU16" s="445"/>
      <c r="AV16" s="445"/>
      <c r="AW16" s="445"/>
      <c r="AX16" s="445"/>
      <c r="AY16" s="445"/>
      <c r="AZ16" s="445"/>
      <c r="BA16" s="2495"/>
      <c r="BB16" s="2495"/>
      <c r="BC16" s="2495"/>
      <c r="BD16" s="2502"/>
      <c r="BE16" s="2502"/>
      <c r="BF16" s="87"/>
      <c r="BG16" s="87"/>
      <c r="BH16" s="50"/>
      <c r="BK16" s="428"/>
      <c r="BL16" s="428"/>
      <c r="BM16" s="428"/>
      <c r="BN16" s="428"/>
      <c r="BO16" s="428"/>
      <c r="BP16" s="428"/>
      <c r="BQ16" s="428"/>
      <c r="BR16" s="428"/>
      <c r="BS16" s="428"/>
      <c r="BT16" s="428"/>
      <c r="BU16" s="428"/>
      <c r="BV16" s="428"/>
      <c r="BW16" s="428"/>
      <c r="BX16" s="428"/>
      <c r="BY16" s="428"/>
      <c r="BZ16" s="428"/>
      <c r="CA16" s="428"/>
      <c r="CB16" s="428"/>
      <c r="CC16" s="428"/>
      <c r="CD16" s="428"/>
      <c r="CE16" s="428"/>
    </row>
    <row r="17" spans="17:83" ht="34.5" customHeight="1" thickBot="1">
      <c r="Q17" s="2487" t="s">
        <v>125</v>
      </c>
      <c r="R17" s="2488"/>
      <c r="S17" s="2488"/>
      <c r="T17" s="2488"/>
      <c r="U17" s="2488"/>
      <c r="V17" s="2488"/>
      <c r="W17" s="2488"/>
      <c r="X17" s="2488"/>
      <c r="Y17" s="2489"/>
      <c r="Z17" s="2490" t="str">
        <f>IF(AND(AQ11&gt;0,AQ10=0),"宿直 1 人",IF(AQ10&gt;0,"夜勤 "&amp;VLOOKUP(ROUNDUP(Z15,0),KK_06,3,FALSE)&amp;" 人","-"))</f>
        <v>-</v>
      </c>
      <c r="AA17" s="2491"/>
      <c r="AB17" s="2491"/>
      <c r="AC17" s="2491"/>
      <c r="AD17" s="2492"/>
      <c r="AE17" s="2493"/>
      <c r="AF17" s="2493"/>
      <c r="AG17" s="2493"/>
      <c r="AH17" s="2493"/>
      <c r="AI17" s="2493"/>
      <c r="AJ17" s="2493"/>
      <c r="AK17" s="2493"/>
      <c r="AL17" s="2493"/>
      <c r="AM17" s="2493"/>
      <c r="AN17" s="2494"/>
      <c r="AO17" s="2494"/>
      <c r="AP17" s="2494"/>
      <c r="AQ17" s="2494"/>
      <c r="AR17" s="2494"/>
      <c r="AS17" s="446"/>
      <c r="AT17" s="446"/>
      <c r="AU17" s="446"/>
      <c r="AV17" s="446"/>
      <c r="AW17" s="446"/>
      <c r="AX17" s="446"/>
      <c r="AY17" s="446"/>
      <c r="AZ17" s="446"/>
      <c r="BA17" s="2495"/>
      <c r="BB17" s="2495"/>
      <c r="BC17" s="2495"/>
      <c r="BD17" s="2496"/>
      <c r="BE17" s="2496"/>
      <c r="BF17" s="89"/>
      <c r="BG17" s="89"/>
      <c r="BH17" s="90"/>
      <c r="BK17" s="428"/>
      <c r="BL17" s="428"/>
      <c r="BM17" s="428"/>
      <c r="BN17" s="428"/>
      <c r="BO17" s="428"/>
      <c r="BP17" s="428"/>
      <c r="BQ17" s="428"/>
      <c r="BR17" s="428"/>
      <c r="BS17" s="428"/>
      <c r="BT17" s="428"/>
      <c r="BU17" s="428"/>
      <c r="BV17" s="428"/>
      <c r="BW17" s="428"/>
      <c r="BX17" s="428"/>
      <c r="BY17" s="428"/>
      <c r="BZ17" s="428"/>
      <c r="CA17" s="428"/>
      <c r="CB17" s="428"/>
      <c r="CC17" s="428"/>
      <c r="CD17" s="428"/>
      <c r="CE17" s="428"/>
    </row>
    <row r="18" spans="17:83" ht="8.25" customHeight="1">
      <c r="AC18" s="446"/>
      <c r="AD18" s="446"/>
      <c r="AE18" s="2475"/>
      <c r="AF18" s="2475"/>
      <c r="AG18" s="2475"/>
      <c r="AH18" s="2475"/>
      <c r="AI18" s="2475"/>
      <c r="AJ18" s="2475"/>
      <c r="AK18" s="2475"/>
      <c r="AL18" s="2475"/>
      <c r="AM18" s="2475"/>
      <c r="AN18" s="2476"/>
      <c r="AO18" s="2476"/>
      <c r="AP18" s="2476"/>
      <c r="AQ18" s="2476"/>
      <c r="AR18" s="2476"/>
      <c r="AU18" s="428"/>
      <c r="AV18" s="428"/>
      <c r="AW18" s="428"/>
      <c r="AX18" s="428"/>
      <c r="AY18" s="428"/>
      <c r="AZ18" s="428"/>
      <c r="BA18" s="428"/>
      <c r="BB18" s="428"/>
      <c r="BC18" s="428"/>
      <c r="BD18" s="428"/>
      <c r="BE18" s="428"/>
      <c r="BF18" s="428"/>
      <c r="BG18" s="428"/>
      <c r="BH18" s="428"/>
      <c r="BI18" s="428"/>
      <c r="BJ18" s="428"/>
      <c r="BK18" s="428"/>
      <c r="BL18" s="428"/>
      <c r="BM18" s="428"/>
      <c r="BN18" s="428"/>
      <c r="BO18" s="428"/>
    </row>
    <row r="19" spans="17:83" ht="7.5" customHeight="1">
      <c r="AG19" s="35"/>
      <c r="AI19" s="91"/>
      <c r="AJ19" s="91"/>
      <c r="AK19" s="91"/>
      <c r="AL19" s="91"/>
      <c r="AM19" s="91"/>
      <c r="AN19" s="91"/>
      <c r="AO19" s="91"/>
      <c r="AP19" s="87"/>
      <c r="AQ19" s="87"/>
      <c r="AR19" s="90"/>
      <c r="AU19" s="428"/>
      <c r="AV19" s="428"/>
      <c r="AW19" s="428"/>
      <c r="AX19" s="428"/>
      <c r="AY19" s="428"/>
      <c r="AZ19" s="428"/>
      <c r="BA19" s="428"/>
      <c r="BB19" s="428"/>
      <c r="BC19" s="428"/>
      <c r="BD19" s="428"/>
      <c r="BE19" s="428"/>
      <c r="BF19" s="428"/>
      <c r="BG19" s="428"/>
      <c r="BH19" s="428"/>
      <c r="BI19" s="428"/>
      <c r="BJ19" s="428"/>
      <c r="BK19" s="428"/>
      <c r="BL19" s="428"/>
      <c r="BM19" s="428"/>
      <c r="BN19" s="428"/>
      <c r="BO19" s="428"/>
    </row>
    <row r="20" spans="17:83" ht="25.5" customHeight="1">
      <c r="AG20" s="35"/>
      <c r="AU20" s="427"/>
      <c r="AV20" s="427"/>
      <c r="AW20" s="427"/>
      <c r="AX20" s="427"/>
      <c r="AY20" s="438"/>
      <c r="AZ20" s="438"/>
      <c r="BA20" s="438"/>
      <c r="BB20" s="428"/>
      <c r="BC20" s="428"/>
      <c r="BD20" s="428"/>
      <c r="BE20" s="428"/>
      <c r="BF20" s="428"/>
      <c r="BG20" s="428"/>
      <c r="BH20" s="428"/>
      <c r="BI20" s="428"/>
      <c r="BJ20" s="428"/>
      <c r="BK20" s="428"/>
      <c r="BL20" s="428"/>
      <c r="BM20" s="428"/>
      <c r="BN20" s="428"/>
      <c r="BO20" s="428"/>
    </row>
    <row r="21" spans="17:83" ht="25.5" customHeight="1">
      <c r="AG21" s="35"/>
      <c r="AU21" s="427"/>
      <c r="AV21" s="427"/>
      <c r="AW21" s="427"/>
      <c r="AX21" s="427"/>
      <c r="AY21" s="438"/>
      <c r="AZ21" s="438"/>
      <c r="BA21" s="438"/>
      <c r="BB21" s="428"/>
      <c r="BC21" s="428"/>
      <c r="BD21" s="428"/>
      <c r="BE21" s="428"/>
      <c r="BF21" s="428"/>
      <c r="BG21" s="428"/>
      <c r="BH21" s="428"/>
      <c r="BI21" s="428"/>
      <c r="BJ21" s="428"/>
      <c r="BK21" s="428"/>
      <c r="BL21" s="428"/>
      <c r="BM21" s="428"/>
      <c r="BN21" s="428"/>
      <c r="BO21" s="428"/>
    </row>
    <row r="22" spans="17:83" ht="25.5" customHeight="1">
      <c r="AG22" s="35"/>
      <c r="AU22" s="427"/>
      <c r="AV22" s="427"/>
      <c r="AW22" s="427"/>
      <c r="AX22" s="427"/>
      <c r="AY22" s="438"/>
      <c r="AZ22" s="438"/>
      <c r="BA22" s="438"/>
      <c r="BB22" s="428"/>
      <c r="BC22" s="428"/>
      <c r="BD22" s="428"/>
      <c r="BE22" s="428"/>
      <c r="BF22" s="428"/>
      <c r="BG22" s="428"/>
      <c r="BH22" s="428"/>
      <c r="BI22" s="428"/>
      <c r="BJ22" s="428"/>
      <c r="BK22" s="428"/>
      <c r="BL22" s="428"/>
      <c r="BM22" s="428"/>
      <c r="BN22" s="428"/>
      <c r="BO22" s="428"/>
    </row>
    <row r="23" spans="17:83" ht="25.5" customHeight="1">
      <c r="AF23" s="35"/>
      <c r="AU23" s="427"/>
      <c r="AV23" s="427"/>
      <c r="AW23" s="427"/>
      <c r="AX23" s="427"/>
      <c r="AY23" s="438"/>
      <c r="AZ23" s="438"/>
      <c r="BA23" s="438"/>
      <c r="BB23" s="428"/>
      <c r="BC23" s="428"/>
      <c r="BD23" s="428"/>
      <c r="BE23" s="428"/>
      <c r="BF23" s="428"/>
      <c r="BG23" s="428"/>
      <c r="BH23" s="428"/>
      <c r="BI23" s="428"/>
      <c r="BJ23" s="428"/>
      <c r="BK23" s="428"/>
      <c r="BL23" s="428"/>
      <c r="BM23" s="428"/>
      <c r="BN23" s="428"/>
      <c r="BO23" s="428"/>
    </row>
    <row r="24" spans="17:83" ht="25.5" customHeight="1">
      <c r="AF24" s="35"/>
      <c r="AU24" s="427"/>
      <c r="AV24" s="427"/>
      <c r="AW24" s="427"/>
      <c r="AX24" s="438"/>
      <c r="AY24" s="428"/>
      <c r="AZ24" s="428"/>
      <c r="BA24" s="428"/>
      <c r="BB24" s="428"/>
      <c r="BC24" s="428"/>
      <c r="BD24" s="428"/>
      <c r="BE24" s="428"/>
      <c r="BF24" s="428"/>
      <c r="BG24" s="428"/>
      <c r="BH24" s="428"/>
      <c r="BI24" s="428"/>
      <c r="BJ24" s="428"/>
      <c r="BK24" s="428"/>
      <c r="BL24" s="428"/>
      <c r="BM24" s="428"/>
      <c r="BN24" s="428"/>
      <c r="BO24" s="428"/>
    </row>
    <row r="25" spans="17:83" ht="25.5" customHeight="1" thickBot="1">
      <c r="AF25" s="143"/>
      <c r="AG25" s="125"/>
      <c r="AH25" s="125"/>
      <c r="AI25" s="125"/>
      <c r="AJ25" s="125"/>
      <c r="AK25" s="125"/>
      <c r="AL25" s="125"/>
      <c r="AM25" s="125"/>
      <c r="AN25" s="125"/>
      <c r="AO25" s="125"/>
      <c r="AP25" s="125"/>
      <c r="AQ25" s="125"/>
      <c r="AR25" s="125"/>
      <c r="AS25" s="125"/>
      <c r="AU25" s="427"/>
      <c r="AV25" s="427"/>
      <c r="AW25" s="427"/>
      <c r="AX25" s="438"/>
      <c r="AY25" s="428"/>
      <c r="AZ25" s="428"/>
      <c r="BA25" s="428"/>
      <c r="BB25" s="428"/>
      <c r="BC25" s="428"/>
      <c r="BD25" s="428"/>
      <c r="BE25" s="428"/>
      <c r="BF25" s="428"/>
      <c r="BG25" s="428"/>
      <c r="BH25" s="428"/>
      <c r="BI25" s="428"/>
      <c r="BJ25" s="428"/>
      <c r="BK25" s="428"/>
      <c r="BL25" s="428"/>
      <c r="BM25" s="428"/>
      <c r="BN25" s="428"/>
      <c r="BO25" s="428"/>
    </row>
    <row r="26" spans="17:83" ht="25.5" customHeight="1" thickBot="1">
      <c r="AF26" s="143"/>
      <c r="AG26" s="125"/>
      <c r="AH26" s="125"/>
      <c r="AI26" s="2477" t="s">
        <v>126</v>
      </c>
      <c r="AJ26" s="2478"/>
      <c r="AK26" s="2478"/>
      <c r="AL26" s="2478"/>
      <c r="AM26" s="2478"/>
      <c r="AN26" s="2478"/>
      <c r="AO26" s="2479"/>
      <c r="AP26" s="2480" t="str">
        <f>IF(ISERROR(AQ12/AQ9),"",AQ12/AQ9)</f>
        <v/>
      </c>
      <c r="AQ26" s="2481"/>
      <c r="AR26" s="144" t="s">
        <v>247</v>
      </c>
      <c r="AS26" s="125"/>
      <c r="AU26" s="427"/>
      <c r="AV26" s="427"/>
      <c r="AW26" s="427"/>
      <c r="AX26" s="438"/>
      <c r="AY26" s="428"/>
      <c r="AZ26" s="428"/>
      <c r="BA26" s="428"/>
      <c r="BB26" s="428"/>
      <c r="BC26" s="428"/>
      <c r="BD26" s="428"/>
      <c r="BE26" s="428"/>
      <c r="BF26" s="428"/>
      <c r="BG26" s="428"/>
      <c r="BH26" s="428"/>
      <c r="BI26" s="428"/>
      <c r="BJ26" s="428"/>
      <c r="BK26" s="428"/>
      <c r="BL26" s="428"/>
      <c r="BM26" s="428"/>
      <c r="BN26" s="428"/>
      <c r="BO26" s="428"/>
    </row>
    <row r="27" spans="17:83" ht="25.5" customHeight="1">
      <c r="AF27" s="143"/>
      <c r="AG27" s="125"/>
      <c r="AH27" s="125"/>
      <c r="AI27" s="2482" t="s">
        <v>127</v>
      </c>
      <c r="AJ27" s="2483"/>
      <c r="AK27" s="2483"/>
      <c r="AL27" s="2483"/>
      <c r="AM27" s="2483"/>
      <c r="AN27" s="2483"/>
      <c r="AO27" s="2484"/>
      <c r="AP27" s="2485" t="str">
        <f>IF(ISERROR(ROUND((AQ10/AQ9),1)),"",ROUND((AQ10/AQ9),1))</f>
        <v/>
      </c>
      <c r="AQ27" s="2486"/>
      <c r="AR27" s="145" t="s">
        <v>247</v>
      </c>
      <c r="AS27" s="125"/>
      <c r="AU27" s="427"/>
      <c r="AV27" s="427"/>
      <c r="AW27" s="427"/>
      <c r="AX27" s="438"/>
      <c r="AY27" s="428"/>
      <c r="AZ27" s="428"/>
      <c r="BA27" s="428"/>
      <c r="BB27" s="428"/>
      <c r="BC27" s="428"/>
      <c r="BD27" s="428"/>
      <c r="BE27" s="428"/>
      <c r="BF27" s="428"/>
      <c r="BG27" s="428"/>
      <c r="BH27" s="428"/>
      <c r="BI27" s="428"/>
      <c r="BJ27" s="428"/>
      <c r="BK27" s="428"/>
      <c r="BL27" s="428"/>
      <c r="BM27" s="428"/>
      <c r="BN27" s="428"/>
      <c r="BO27" s="428"/>
    </row>
    <row r="28" spans="17:83" ht="29.25" customHeight="1">
      <c r="AF28" s="143"/>
      <c r="AG28" s="125"/>
      <c r="AH28" s="125"/>
      <c r="AI28" s="2464" t="s">
        <v>128</v>
      </c>
      <c r="AJ28" s="2465"/>
      <c r="AK28" s="2465"/>
      <c r="AL28" s="2465"/>
      <c r="AM28" s="2465"/>
      <c r="AN28" s="2465"/>
      <c r="AO28" s="2466"/>
      <c r="AP28" s="2467" t="str">
        <f>IF(ISERROR(ROUNDUP(Z15,0)),"",ROUNDUP(Z15,0))</f>
        <v/>
      </c>
      <c r="AQ28" s="2468"/>
      <c r="AR28" s="146" t="s">
        <v>247</v>
      </c>
      <c r="AS28" s="125"/>
      <c r="AU28" s="427"/>
      <c r="AV28" s="427"/>
      <c r="AW28" s="427"/>
      <c r="AX28" s="438"/>
      <c r="AY28" s="428"/>
      <c r="AZ28" s="428"/>
      <c r="BA28" s="428"/>
      <c r="BB28" s="428"/>
      <c r="BC28" s="428"/>
      <c r="BD28" s="428"/>
      <c r="BE28" s="428"/>
      <c r="BF28" s="428"/>
      <c r="BG28" s="428"/>
      <c r="BH28" s="428"/>
      <c r="BI28" s="428"/>
      <c r="BJ28" s="428"/>
      <c r="BK28" s="428"/>
      <c r="BL28" s="428"/>
      <c r="BM28" s="428"/>
      <c r="BN28" s="428"/>
      <c r="BO28" s="428"/>
    </row>
    <row r="29" spans="17:83" ht="28.5" customHeight="1">
      <c r="AF29" s="143"/>
      <c r="AG29" s="125"/>
      <c r="AH29" s="125"/>
      <c r="AI29" s="2469" t="s">
        <v>533</v>
      </c>
      <c r="AJ29" s="2470"/>
      <c r="AK29" s="2470"/>
      <c r="AL29" s="2470"/>
      <c r="AM29" s="2470"/>
      <c r="AN29" s="2470"/>
      <c r="AO29" s="2471"/>
      <c r="AP29" s="2472">
        <f>IF(AP28&lt;=40,2,IF(AP28&lt;=60,3,IF(AP28&lt;=100,4,IF(AP28&lt;=140,5,IF(AP28&lt;=180,6,7)))))</f>
        <v>7</v>
      </c>
      <c r="AQ29" s="2473"/>
      <c r="AR29" s="147" t="s">
        <v>247</v>
      </c>
      <c r="AS29" s="125"/>
      <c r="AU29" s="427"/>
      <c r="AV29" s="427"/>
      <c r="AW29" s="427"/>
      <c r="AX29" s="438"/>
      <c r="AY29" s="428"/>
      <c r="AZ29" s="428"/>
      <c r="BA29" s="428"/>
      <c r="BB29" s="428"/>
      <c r="BC29" s="428"/>
      <c r="BD29" s="428"/>
      <c r="BE29" s="428"/>
      <c r="BF29" s="428"/>
      <c r="BG29" s="428"/>
      <c r="BH29" s="428"/>
      <c r="BI29" s="428"/>
      <c r="BJ29" s="428"/>
      <c r="BK29" s="428"/>
      <c r="BL29" s="428"/>
      <c r="BM29" s="428"/>
      <c r="BN29" s="428"/>
      <c r="BO29" s="428"/>
    </row>
    <row r="30" spans="17:83" ht="33.75" customHeight="1">
      <c r="AF30" s="143"/>
      <c r="AG30" s="125"/>
      <c r="AH30" s="125"/>
      <c r="AI30" s="2472" t="s">
        <v>241</v>
      </c>
      <c r="AJ30" s="2473"/>
      <c r="AK30" s="2473"/>
      <c r="AL30" s="2473"/>
      <c r="AM30" s="2473"/>
      <c r="AN30" s="2473"/>
      <c r="AO30" s="2474"/>
      <c r="AP30" s="2472">
        <f>IF(AC6=1,AH6,"")</f>
        <v>0</v>
      </c>
      <c r="AQ30" s="2473"/>
      <c r="AR30" s="147" t="s">
        <v>247</v>
      </c>
      <c r="AS30" s="125"/>
      <c r="AU30" s="427"/>
      <c r="AV30" s="427"/>
      <c r="AW30" s="427"/>
      <c r="AX30" s="438"/>
      <c r="AY30" s="428"/>
      <c r="AZ30" s="428"/>
      <c r="BA30" s="428"/>
      <c r="BB30" s="428"/>
      <c r="BC30" s="428"/>
      <c r="BD30" s="428"/>
      <c r="BE30" s="428"/>
      <c r="BF30" s="428"/>
      <c r="BG30" s="428"/>
      <c r="BH30" s="428"/>
      <c r="BI30" s="428"/>
      <c r="BJ30" s="428"/>
      <c r="BK30" s="428"/>
      <c r="BL30" s="428"/>
      <c r="BM30" s="428"/>
      <c r="BN30" s="428"/>
      <c r="BO30" s="428"/>
    </row>
    <row r="31" spans="17:83">
      <c r="AF31" s="143"/>
      <c r="AG31" s="125"/>
      <c r="AH31" s="125"/>
      <c r="AI31" s="125"/>
      <c r="AJ31" s="125"/>
      <c r="AK31" s="125"/>
      <c r="AL31" s="125"/>
      <c r="AM31" s="125"/>
      <c r="AN31" s="125"/>
      <c r="AO31" s="125"/>
      <c r="AP31" s="125"/>
      <c r="AQ31" s="125"/>
      <c r="AR31" s="125"/>
      <c r="AS31" s="125"/>
      <c r="AU31" s="427"/>
      <c r="AV31" s="427"/>
      <c r="AW31" s="427"/>
      <c r="AX31" s="438"/>
      <c r="AY31" s="428"/>
      <c r="AZ31" s="428"/>
      <c r="BA31" s="428"/>
      <c r="BB31" s="428"/>
      <c r="BC31" s="428"/>
      <c r="BD31" s="428"/>
      <c r="BE31" s="428"/>
      <c r="BF31" s="428"/>
      <c r="BG31" s="428"/>
      <c r="BH31" s="428"/>
      <c r="BI31" s="428"/>
      <c r="BJ31" s="428"/>
      <c r="BK31" s="428"/>
      <c r="BL31" s="428"/>
      <c r="BM31" s="428"/>
      <c r="BN31" s="428"/>
      <c r="BO31" s="428"/>
    </row>
    <row r="32" spans="17:83">
      <c r="AF32" s="35"/>
      <c r="AU32" s="427"/>
      <c r="AV32" s="427"/>
      <c r="AW32" s="427"/>
      <c r="AX32" s="438"/>
      <c r="AY32" s="428"/>
      <c r="AZ32" s="428"/>
      <c r="BA32" s="428"/>
      <c r="BB32" s="428"/>
      <c r="BC32" s="428"/>
      <c r="BD32" s="428"/>
      <c r="BE32" s="428"/>
      <c r="BF32" s="428"/>
      <c r="BG32" s="428"/>
      <c r="BH32" s="428"/>
      <c r="BI32" s="428"/>
      <c r="BJ32" s="428"/>
      <c r="BK32" s="428"/>
      <c r="BL32" s="428"/>
      <c r="BM32" s="428"/>
      <c r="BN32" s="428"/>
      <c r="BO32" s="428"/>
    </row>
    <row r="33" spans="3:67">
      <c r="AF33" s="35"/>
      <c r="AU33" s="427"/>
      <c r="AV33" s="427"/>
      <c r="AW33" s="427"/>
      <c r="AX33" s="438"/>
      <c r="AY33" s="428"/>
      <c r="AZ33" s="428"/>
      <c r="BA33" s="428"/>
      <c r="BB33" s="428"/>
      <c r="BC33" s="428"/>
      <c r="BD33" s="428"/>
      <c r="BE33" s="428"/>
      <c r="BF33" s="428"/>
      <c r="BG33" s="428"/>
      <c r="BH33" s="428"/>
      <c r="BI33" s="428"/>
      <c r="BJ33" s="428"/>
      <c r="BK33" s="428"/>
      <c r="BL33" s="428"/>
      <c r="BM33" s="428"/>
      <c r="BN33" s="428"/>
      <c r="BO33" s="428"/>
    </row>
    <row r="34" spans="3:67">
      <c r="AF34" s="35"/>
      <c r="AU34" s="427"/>
      <c r="AV34" s="427"/>
      <c r="AW34" s="427"/>
      <c r="AX34" s="438"/>
      <c r="AY34" s="428"/>
      <c r="AZ34" s="428"/>
      <c r="BA34" s="428"/>
      <c r="BB34" s="428"/>
      <c r="BC34" s="428"/>
      <c r="BD34" s="428"/>
      <c r="BE34" s="428"/>
      <c r="BF34" s="428"/>
      <c r="BG34" s="428"/>
      <c r="BH34" s="428"/>
      <c r="BI34" s="428"/>
      <c r="BJ34" s="428"/>
      <c r="BK34" s="428"/>
      <c r="BL34" s="428"/>
      <c r="BM34" s="428"/>
      <c r="BN34" s="428"/>
      <c r="BO34" s="428"/>
    </row>
    <row r="35" spans="3:67">
      <c r="AF35" s="35"/>
      <c r="AU35" s="427"/>
      <c r="AV35" s="427"/>
      <c r="AW35" s="427"/>
      <c r="AX35" s="438"/>
      <c r="AY35" s="428"/>
      <c r="AZ35" s="428"/>
      <c r="BA35" s="428"/>
      <c r="BB35" s="428"/>
      <c r="BC35" s="428"/>
      <c r="BD35" s="428"/>
      <c r="BE35" s="428"/>
      <c r="BF35" s="428"/>
      <c r="BG35" s="428"/>
      <c r="BH35" s="428"/>
      <c r="BI35" s="428"/>
      <c r="BJ35" s="428"/>
      <c r="BK35" s="428"/>
      <c r="BL35" s="428"/>
      <c r="BM35" s="428"/>
      <c r="BN35" s="428"/>
      <c r="BO35" s="428"/>
    </row>
    <row r="36" spans="3:67">
      <c r="AF36" s="35"/>
      <c r="AU36" s="427"/>
      <c r="AV36" s="427"/>
      <c r="AW36" s="427"/>
      <c r="AX36" s="438"/>
      <c r="AY36" s="428"/>
      <c r="AZ36" s="428"/>
      <c r="BA36" s="428"/>
      <c r="BB36" s="428"/>
      <c r="BC36" s="428"/>
      <c r="BD36" s="428"/>
      <c r="BE36" s="428"/>
      <c r="BF36" s="428"/>
      <c r="BG36" s="428"/>
      <c r="BH36" s="428"/>
      <c r="BI36" s="428"/>
      <c r="BJ36" s="428"/>
      <c r="BK36" s="428"/>
      <c r="BL36" s="428"/>
      <c r="BM36" s="428"/>
      <c r="BN36" s="428"/>
      <c r="BO36" s="428"/>
    </row>
    <row r="37" spans="3:67">
      <c r="AF37" s="35"/>
      <c r="AU37" s="427"/>
      <c r="AV37" s="427"/>
      <c r="AW37" s="427"/>
      <c r="AX37" s="438"/>
      <c r="AY37" s="428"/>
      <c r="AZ37" s="428"/>
      <c r="BA37" s="428"/>
      <c r="BB37" s="428"/>
      <c r="BC37" s="428"/>
      <c r="BD37" s="428"/>
      <c r="BE37" s="428"/>
      <c r="BF37" s="428"/>
      <c r="BG37" s="428"/>
      <c r="BH37" s="428"/>
      <c r="BI37" s="428"/>
      <c r="BJ37" s="428"/>
      <c r="BK37" s="428"/>
      <c r="BL37" s="428"/>
      <c r="BM37" s="428"/>
      <c r="BN37" s="428"/>
      <c r="BO37" s="428"/>
    </row>
    <row r="38" spans="3:67">
      <c r="AF38" s="35"/>
      <c r="AU38" s="427"/>
      <c r="AV38" s="427"/>
      <c r="AW38" s="427"/>
      <c r="AX38" s="438"/>
      <c r="AY38" s="428"/>
      <c r="AZ38" s="428"/>
      <c r="BA38" s="428"/>
      <c r="BB38" s="428"/>
      <c r="BC38" s="428"/>
      <c r="BD38" s="428"/>
      <c r="BE38" s="428"/>
      <c r="BF38" s="428"/>
      <c r="BG38" s="428"/>
      <c r="BH38" s="428"/>
      <c r="BI38" s="428"/>
      <c r="BJ38" s="428"/>
      <c r="BK38" s="428"/>
      <c r="BL38" s="428"/>
      <c r="BM38" s="428"/>
      <c r="BN38" s="428"/>
      <c r="BO38" s="428"/>
    </row>
    <row r="39" spans="3:67">
      <c r="AF39" s="35"/>
      <c r="AU39" s="427"/>
      <c r="AV39" s="427"/>
      <c r="AW39" s="427"/>
      <c r="AX39" s="438"/>
      <c r="AY39" s="428"/>
      <c r="AZ39" s="428"/>
      <c r="BA39" s="428"/>
      <c r="BB39" s="428"/>
      <c r="BC39" s="428"/>
      <c r="BD39" s="428"/>
      <c r="BE39" s="428"/>
      <c r="BF39" s="428"/>
      <c r="BG39" s="428"/>
      <c r="BH39" s="428"/>
      <c r="BI39" s="428"/>
      <c r="BJ39" s="428"/>
      <c r="BK39" s="428"/>
      <c r="BL39" s="428"/>
      <c r="BM39" s="428"/>
      <c r="BN39" s="428"/>
      <c r="BO39" s="428"/>
    </row>
    <row r="40" spans="3:67">
      <c r="AF40" s="35"/>
      <c r="AU40" s="427"/>
      <c r="AV40" s="427"/>
      <c r="AW40" s="427"/>
      <c r="AX40" s="438"/>
      <c r="AY40" s="428"/>
      <c r="AZ40" s="428"/>
      <c r="BA40" s="428"/>
      <c r="BB40" s="428"/>
      <c r="BC40" s="428"/>
      <c r="BD40" s="428"/>
      <c r="BE40" s="428"/>
      <c r="BF40" s="428"/>
      <c r="BG40" s="428"/>
      <c r="BH40" s="428"/>
      <c r="BI40" s="428"/>
      <c r="BJ40" s="428"/>
      <c r="BK40" s="428"/>
      <c r="BL40" s="428"/>
      <c r="BM40" s="428"/>
      <c r="BN40" s="428"/>
      <c r="BO40" s="428"/>
    </row>
    <row r="41" spans="3:67">
      <c r="AF41" s="35"/>
      <c r="AU41" s="427"/>
      <c r="AV41" s="427"/>
      <c r="AW41" s="427"/>
      <c r="AX41" s="438"/>
      <c r="AY41" s="428"/>
      <c r="AZ41" s="428"/>
      <c r="BA41" s="428"/>
      <c r="BB41" s="428"/>
      <c r="BC41" s="428"/>
      <c r="BD41" s="428"/>
      <c r="BE41" s="428"/>
      <c r="BF41" s="428"/>
      <c r="BG41" s="428"/>
      <c r="BH41" s="428"/>
      <c r="BI41" s="428"/>
      <c r="BJ41" s="428"/>
      <c r="BK41" s="428"/>
      <c r="BL41" s="428"/>
      <c r="BM41" s="428"/>
      <c r="BN41" s="428"/>
      <c r="BO41" s="428"/>
    </row>
    <row r="42" spans="3:67">
      <c r="AF42" s="35"/>
      <c r="AU42" s="427"/>
      <c r="AV42" s="427"/>
      <c r="AW42" s="427"/>
      <c r="AX42" s="438"/>
      <c r="AY42" s="428"/>
      <c r="AZ42" s="428"/>
      <c r="BA42" s="428"/>
      <c r="BB42" s="428"/>
      <c r="BC42" s="428"/>
      <c r="BD42" s="428"/>
      <c r="BE42" s="428"/>
      <c r="BF42" s="428"/>
      <c r="BG42" s="428"/>
      <c r="BH42" s="428"/>
      <c r="BI42" s="428"/>
      <c r="BJ42" s="428"/>
      <c r="BK42" s="428"/>
      <c r="BL42" s="428"/>
      <c r="BM42" s="428"/>
      <c r="BN42" s="428"/>
      <c r="BO42" s="428"/>
    </row>
    <row r="43" spans="3:67">
      <c r="AF43" s="35"/>
      <c r="AU43" s="427"/>
      <c r="AV43" s="427"/>
      <c r="AW43" s="427"/>
      <c r="AX43" s="438"/>
      <c r="AY43" s="428"/>
      <c r="AZ43" s="428"/>
      <c r="BA43" s="428"/>
      <c r="BB43" s="428"/>
      <c r="BC43" s="428"/>
      <c r="BD43" s="428"/>
      <c r="BE43" s="428"/>
      <c r="BF43" s="428"/>
      <c r="BG43" s="428"/>
      <c r="BH43" s="428"/>
      <c r="BI43" s="428"/>
      <c r="BJ43" s="428"/>
      <c r="BK43" s="428"/>
      <c r="BL43" s="428"/>
      <c r="BM43" s="428"/>
      <c r="BN43" s="428"/>
      <c r="BO43" s="428"/>
    </row>
    <row r="44" spans="3:67">
      <c r="AF44" s="35"/>
      <c r="AU44" s="427"/>
      <c r="AV44" s="427"/>
      <c r="AW44" s="427"/>
      <c r="AX44" s="438"/>
      <c r="AY44" s="428"/>
      <c r="AZ44" s="428"/>
      <c r="BA44" s="428"/>
      <c r="BB44" s="428"/>
      <c r="BC44" s="428"/>
      <c r="BD44" s="428"/>
      <c r="BE44" s="428"/>
      <c r="BF44" s="428"/>
      <c r="BG44" s="428"/>
      <c r="BH44" s="428"/>
      <c r="BI44" s="428"/>
      <c r="BJ44" s="428"/>
      <c r="BK44" s="428"/>
      <c r="BL44" s="428"/>
      <c r="BM44" s="428"/>
      <c r="BN44" s="428"/>
      <c r="BO44" s="428"/>
    </row>
    <row r="45" spans="3:67">
      <c r="AF45" s="35"/>
      <c r="AU45" s="427"/>
      <c r="AV45" s="427"/>
      <c r="AW45" s="427"/>
      <c r="AX45" s="438"/>
      <c r="AY45" s="428"/>
      <c r="AZ45" s="428"/>
      <c r="BA45" s="428"/>
      <c r="BB45" s="428"/>
      <c r="BC45" s="428"/>
      <c r="BD45" s="428"/>
      <c r="BE45" s="428"/>
      <c r="BF45" s="428"/>
      <c r="BG45" s="428"/>
      <c r="BH45" s="428"/>
      <c r="BI45" s="428"/>
      <c r="BJ45" s="428"/>
      <c r="BK45" s="428"/>
      <c r="BL45" s="428"/>
      <c r="BM45" s="428"/>
      <c r="BN45" s="428"/>
      <c r="BO45" s="428"/>
    </row>
    <row r="46" spans="3:67">
      <c r="O46" s="447"/>
      <c r="P46" s="447"/>
      <c r="Q46" s="447"/>
      <c r="R46" s="447"/>
      <c r="S46" s="18"/>
      <c r="V46" s="447"/>
      <c r="W46" s="447"/>
      <c r="X46" s="447"/>
      <c r="Y46" s="447"/>
      <c r="Z46" s="18"/>
      <c r="AA46" s="18"/>
      <c r="AF46" s="35"/>
      <c r="AU46" s="427"/>
      <c r="AV46" s="427"/>
      <c r="AW46" s="427"/>
      <c r="AX46" s="438"/>
      <c r="AY46" s="428"/>
      <c r="AZ46" s="428"/>
      <c r="BA46" s="428"/>
      <c r="BB46" s="428"/>
      <c r="BC46" s="428"/>
      <c r="BD46" s="428"/>
      <c r="BE46" s="428"/>
      <c r="BF46" s="428"/>
      <c r="BG46" s="428"/>
      <c r="BH46" s="428"/>
      <c r="BI46" s="428"/>
      <c r="BJ46" s="428"/>
      <c r="BK46" s="428"/>
      <c r="BL46" s="428"/>
      <c r="BM46" s="428"/>
      <c r="BN46" s="428"/>
      <c r="BO46" s="428"/>
    </row>
    <row r="47" spans="3:67">
      <c r="C47"/>
      <c r="D47"/>
      <c r="E47"/>
      <c r="F47"/>
      <c r="G47" s="447"/>
      <c r="H47" s="447"/>
      <c r="I47" s="447"/>
      <c r="J47" s="447"/>
      <c r="K47" s="448"/>
      <c r="L47" s="448"/>
      <c r="N47" s="447"/>
      <c r="AC47" s="447"/>
      <c r="AD47" s="447"/>
      <c r="AE47" s="447"/>
      <c r="AF47" s="447"/>
      <c r="AG47" s="449"/>
      <c r="AH47" s="449"/>
      <c r="AI47" s="17"/>
      <c r="AJ47" s="17"/>
      <c r="AK47" s="17"/>
      <c r="AL47" s="17"/>
      <c r="AM47" s="17"/>
      <c r="AN47" s="35"/>
      <c r="AO47" s="92"/>
      <c r="AP47" s="92"/>
      <c r="AQ47" s="92"/>
      <c r="AU47" s="427"/>
      <c r="AV47" s="427"/>
      <c r="AW47" s="427"/>
      <c r="AX47" s="438"/>
      <c r="AY47" s="428"/>
      <c r="AZ47" s="428"/>
      <c r="BA47" s="428"/>
      <c r="BB47" s="428"/>
      <c r="BC47" s="428"/>
      <c r="BD47" s="428"/>
      <c r="BE47" s="428"/>
      <c r="BF47" s="428"/>
      <c r="BG47" s="428"/>
      <c r="BH47" s="428"/>
      <c r="BI47" s="428"/>
      <c r="BJ47" s="428"/>
      <c r="BK47" s="428"/>
      <c r="BL47" s="428"/>
      <c r="BM47" s="428"/>
      <c r="BN47" s="428"/>
      <c r="BO47" s="428"/>
    </row>
    <row r="48" spans="3:67">
      <c r="AU48" s="450"/>
      <c r="AV48" s="450"/>
      <c r="AW48" s="450"/>
      <c r="AX48" s="450"/>
      <c r="AY48" s="451"/>
      <c r="AZ48" s="451"/>
      <c r="BA48" s="451"/>
      <c r="BB48" s="451"/>
      <c r="BC48" s="427"/>
      <c r="BD48" s="427"/>
      <c r="BE48" s="427"/>
      <c r="BF48" s="427"/>
      <c r="BG48" s="427"/>
      <c r="BH48" s="438"/>
      <c r="BI48" s="452"/>
      <c r="BJ48" s="452"/>
      <c r="BK48" s="452"/>
      <c r="BL48" s="428"/>
      <c r="BM48" s="428"/>
      <c r="BN48" s="428"/>
      <c r="BO48" s="428"/>
    </row>
    <row r="49" spans="47:67">
      <c r="AU49" s="427"/>
      <c r="AV49" s="427"/>
      <c r="AW49" s="427"/>
      <c r="AX49" s="427"/>
      <c r="AY49" s="428"/>
      <c r="AZ49" s="428"/>
      <c r="BA49" s="428"/>
      <c r="BB49" s="428"/>
      <c r="BC49" s="428"/>
      <c r="BD49" s="428"/>
      <c r="BE49" s="428"/>
      <c r="BF49" s="428"/>
      <c r="BG49" s="428"/>
      <c r="BH49" s="428"/>
      <c r="BI49" s="428"/>
      <c r="BJ49" s="428"/>
      <c r="BK49" s="428"/>
      <c r="BL49" s="428"/>
      <c r="BM49" s="428"/>
      <c r="BN49" s="428"/>
      <c r="BO49" s="428"/>
    </row>
    <row r="50" spans="47:67">
      <c r="AU50" s="427"/>
      <c r="AV50" s="427"/>
      <c r="AW50" s="427"/>
      <c r="AX50" s="427"/>
      <c r="AY50" s="428"/>
      <c r="AZ50" s="428"/>
      <c r="BA50" s="428"/>
      <c r="BB50" s="428"/>
      <c r="BC50" s="428"/>
      <c r="BD50" s="428"/>
      <c r="BE50" s="428"/>
      <c r="BF50" s="428"/>
      <c r="BG50" s="428"/>
      <c r="BH50" s="428"/>
      <c r="BI50" s="428"/>
      <c r="BJ50" s="428"/>
      <c r="BK50" s="428"/>
      <c r="BL50" s="428"/>
      <c r="BM50" s="428"/>
      <c r="BN50" s="428"/>
      <c r="BO50" s="428"/>
    </row>
    <row r="51" spans="47:67">
      <c r="AU51" s="427"/>
      <c r="AV51" s="427"/>
      <c r="AW51" s="427"/>
      <c r="AX51" s="427"/>
      <c r="AY51" s="428"/>
      <c r="AZ51" s="428"/>
      <c r="BA51" s="428"/>
      <c r="BB51" s="428"/>
      <c r="BC51" s="428"/>
      <c r="BD51" s="428"/>
      <c r="BE51" s="428"/>
      <c r="BF51" s="428"/>
      <c r="BG51" s="428"/>
      <c r="BH51" s="428"/>
      <c r="BI51" s="428"/>
      <c r="BJ51" s="428"/>
      <c r="BK51" s="428"/>
      <c r="BL51" s="428"/>
      <c r="BM51" s="428"/>
      <c r="BN51" s="428"/>
      <c r="BO51" s="428"/>
    </row>
    <row r="52" spans="47:67">
      <c r="AU52" s="427"/>
      <c r="AV52" s="427"/>
      <c r="AW52" s="427"/>
      <c r="AX52" s="427"/>
      <c r="AY52" s="428"/>
      <c r="AZ52" s="428"/>
      <c r="BA52" s="428"/>
      <c r="BB52" s="428"/>
      <c r="BC52" s="428"/>
      <c r="BD52" s="428"/>
      <c r="BE52" s="428"/>
      <c r="BF52" s="428"/>
      <c r="BG52" s="428"/>
      <c r="BH52" s="428"/>
      <c r="BI52" s="428"/>
      <c r="BJ52" s="428"/>
      <c r="BK52" s="428"/>
      <c r="BL52" s="428"/>
      <c r="BM52" s="428"/>
      <c r="BN52" s="428"/>
      <c r="BO52" s="428"/>
    </row>
    <row r="53" spans="47:67">
      <c r="AU53" s="427"/>
      <c r="AV53" s="427"/>
      <c r="AW53" s="427"/>
      <c r="AX53" s="427"/>
      <c r="AY53" s="428"/>
      <c r="AZ53" s="428"/>
      <c r="BA53" s="428"/>
      <c r="BB53" s="428"/>
      <c r="BC53" s="428"/>
      <c r="BD53" s="428"/>
      <c r="BE53" s="428"/>
      <c r="BF53" s="428"/>
      <c r="BG53" s="428"/>
      <c r="BH53" s="428"/>
      <c r="BI53" s="428"/>
      <c r="BJ53" s="428"/>
      <c r="BK53" s="428"/>
      <c r="BL53" s="428"/>
      <c r="BM53" s="428"/>
      <c r="BN53" s="428"/>
      <c r="BO53" s="428"/>
    </row>
    <row r="54" spans="47:67">
      <c r="AU54" s="427"/>
      <c r="AV54" s="427"/>
      <c r="AW54" s="427"/>
      <c r="AX54" s="427"/>
      <c r="AY54" s="428"/>
      <c r="AZ54" s="428"/>
      <c r="BA54" s="428"/>
      <c r="BB54" s="428"/>
      <c r="BC54" s="428"/>
      <c r="BD54" s="428"/>
      <c r="BE54" s="428"/>
      <c r="BF54" s="428"/>
      <c r="BG54" s="428"/>
      <c r="BH54" s="428"/>
      <c r="BI54" s="428"/>
      <c r="BJ54" s="428"/>
      <c r="BK54" s="428"/>
      <c r="BL54" s="428"/>
      <c r="BM54" s="428"/>
      <c r="BN54" s="428"/>
      <c r="BO54" s="428"/>
    </row>
    <row r="55" spans="47:67">
      <c r="AU55" s="427"/>
      <c r="AV55" s="427"/>
      <c r="AW55" s="427"/>
      <c r="AX55" s="427"/>
      <c r="AY55" s="428"/>
      <c r="AZ55" s="428"/>
      <c r="BA55" s="428"/>
      <c r="BB55" s="428"/>
      <c r="BC55" s="428"/>
      <c r="BD55" s="428"/>
      <c r="BE55" s="428"/>
      <c r="BF55" s="428"/>
      <c r="BG55" s="428"/>
      <c r="BH55" s="428"/>
      <c r="BI55" s="428"/>
      <c r="BJ55" s="428"/>
      <c r="BK55" s="428"/>
      <c r="BL55" s="428"/>
      <c r="BM55" s="428"/>
      <c r="BN55" s="428"/>
      <c r="BO55" s="428"/>
    </row>
    <row r="56" spans="47:67">
      <c r="AU56" s="427"/>
      <c r="AV56" s="427"/>
      <c r="AW56" s="427"/>
      <c r="AX56" s="427"/>
      <c r="AY56" s="428"/>
      <c r="AZ56" s="428"/>
      <c r="BA56" s="428"/>
      <c r="BB56" s="428"/>
      <c r="BC56" s="428"/>
      <c r="BD56" s="428"/>
      <c r="BE56" s="428"/>
      <c r="BF56" s="428"/>
      <c r="BG56" s="428"/>
      <c r="BH56" s="428"/>
      <c r="BI56" s="428"/>
      <c r="BJ56" s="428"/>
      <c r="BK56" s="428"/>
      <c r="BL56" s="428"/>
      <c r="BM56" s="428"/>
      <c r="BN56" s="428"/>
      <c r="BO56" s="428"/>
    </row>
    <row r="57" spans="47:67">
      <c r="AU57" s="427"/>
      <c r="AV57" s="427"/>
      <c r="AW57" s="427"/>
      <c r="AX57" s="427"/>
      <c r="AY57" s="428"/>
      <c r="AZ57" s="428"/>
      <c r="BA57" s="428"/>
      <c r="BB57" s="428"/>
      <c r="BC57" s="428"/>
      <c r="BD57" s="428"/>
      <c r="BE57" s="428"/>
      <c r="BF57" s="428"/>
      <c r="BG57" s="428"/>
      <c r="BH57" s="428"/>
      <c r="BI57" s="428"/>
      <c r="BJ57" s="428"/>
      <c r="BK57" s="428"/>
      <c r="BL57" s="428"/>
      <c r="BM57" s="428"/>
      <c r="BN57" s="428"/>
      <c r="BO57" s="428"/>
    </row>
    <row r="58" spans="47:67">
      <c r="AU58" s="427"/>
      <c r="AV58" s="427"/>
      <c r="AW58" s="427"/>
      <c r="AX58" s="427"/>
      <c r="AY58" s="428"/>
      <c r="AZ58" s="428"/>
      <c r="BA58" s="428"/>
      <c r="BB58" s="428"/>
      <c r="BC58" s="428"/>
      <c r="BD58" s="428"/>
      <c r="BE58" s="428"/>
      <c r="BF58" s="428"/>
      <c r="BG58" s="428"/>
      <c r="BH58" s="428"/>
      <c r="BI58" s="428"/>
      <c r="BJ58" s="428"/>
      <c r="BK58" s="428"/>
      <c r="BL58" s="428"/>
      <c r="BM58" s="428"/>
      <c r="BN58" s="428"/>
      <c r="BO58" s="428"/>
    </row>
    <row r="59" spans="47:67">
      <c r="AU59" s="427"/>
      <c r="AV59" s="427"/>
      <c r="AW59" s="427"/>
      <c r="AX59" s="427"/>
      <c r="AY59" s="428"/>
      <c r="AZ59" s="428"/>
      <c r="BA59" s="428"/>
      <c r="BB59" s="428"/>
      <c r="BC59" s="428"/>
      <c r="BD59" s="428"/>
      <c r="BE59" s="428"/>
      <c r="BF59" s="428"/>
      <c r="BG59" s="428"/>
      <c r="BH59" s="428"/>
      <c r="BI59" s="428"/>
      <c r="BJ59" s="428"/>
      <c r="BK59" s="428"/>
      <c r="BL59" s="428"/>
      <c r="BM59" s="428"/>
      <c r="BN59" s="428"/>
      <c r="BO59" s="428"/>
    </row>
    <row r="60" spans="47:67">
      <c r="AU60" s="427"/>
      <c r="AV60" s="427"/>
      <c r="AW60" s="427"/>
      <c r="AX60" s="427"/>
      <c r="AY60" s="428"/>
      <c r="AZ60" s="428"/>
      <c r="BA60" s="428"/>
      <c r="BB60" s="428"/>
      <c r="BC60" s="428"/>
      <c r="BD60" s="428"/>
      <c r="BE60" s="428"/>
      <c r="BF60" s="428"/>
      <c r="BG60" s="428"/>
      <c r="BH60" s="428"/>
      <c r="BI60" s="428"/>
      <c r="BJ60" s="428"/>
      <c r="BK60" s="428"/>
      <c r="BL60" s="428"/>
      <c r="BM60" s="428"/>
      <c r="BN60" s="428"/>
      <c r="BO60" s="428"/>
    </row>
    <row r="61" spans="47:67">
      <c r="AU61" s="427"/>
      <c r="AV61" s="427"/>
      <c r="AW61" s="427"/>
      <c r="AX61" s="427"/>
      <c r="AY61" s="428"/>
      <c r="AZ61" s="428"/>
      <c r="BA61" s="428"/>
      <c r="BB61" s="428"/>
      <c r="BC61" s="428"/>
      <c r="BD61" s="428"/>
      <c r="BE61" s="428"/>
      <c r="BF61" s="428"/>
      <c r="BG61" s="428"/>
      <c r="BH61" s="428"/>
      <c r="BI61" s="428"/>
      <c r="BJ61" s="428"/>
      <c r="BK61" s="428"/>
      <c r="BL61" s="428"/>
      <c r="BM61" s="428"/>
      <c r="BN61" s="428"/>
      <c r="BO61" s="428"/>
    </row>
    <row r="62" spans="47:67">
      <c r="AU62" s="427"/>
      <c r="AV62" s="427"/>
      <c r="AW62" s="427"/>
      <c r="AX62" s="427"/>
      <c r="AY62" s="428"/>
      <c r="AZ62" s="428"/>
      <c r="BA62" s="428"/>
      <c r="BB62" s="428"/>
      <c r="BC62" s="428"/>
      <c r="BD62" s="428"/>
      <c r="BE62" s="428"/>
      <c r="BF62" s="428"/>
      <c r="BG62" s="428"/>
      <c r="BH62" s="428"/>
      <c r="BI62" s="428"/>
      <c r="BJ62" s="428"/>
      <c r="BK62" s="428"/>
      <c r="BL62" s="428"/>
      <c r="BM62" s="428"/>
      <c r="BN62" s="428"/>
      <c r="BO62" s="428"/>
    </row>
    <row r="63" spans="47:67">
      <c r="AU63" s="427"/>
      <c r="AV63" s="427"/>
      <c r="AW63" s="427"/>
      <c r="AX63" s="427"/>
      <c r="AY63" s="428"/>
      <c r="AZ63" s="428"/>
      <c r="BA63" s="428"/>
      <c r="BB63" s="428"/>
      <c r="BC63" s="428"/>
      <c r="BD63" s="428"/>
      <c r="BE63" s="428"/>
      <c r="BF63" s="428"/>
      <c r="BG63" s="428"/>
      <c r="BH63" s="428"/>
      <c r="BI63" s="428"/>
      <c r="BJ63" s="428"/>
      <c r="BK63" s="428"/>
      <c r="BL63" s="428"/>
      <c r="BM63" s="428"/>
      <c r="BN63" s="428"/>
      <c r="BO63" s="428"/>
    </row>
    <row r="64" spans="47:67">
      <c r="AU64" s="427"/>
      <c r="AV64" s="427"/>
      <c r="AW64" s="427"/>
      <c r="AX64" s="427"/>
      <c r="AY64" s="428"/>
      <c r="AZ64" s="428"/>
      <c r="BA64" s="428"/>
      <c r="BB64" s="428"/>
      <c r="BC64" s="428"/>
      <c r="BD64" s="428"/>
      <c r="BE64" s="428"/>
      <c r="BF64" s="428"/>
      <c r="BG64" s="428"/>
      <c r="BH64" s="428"/>
      <c r="BI64" s="428"/>
      <c r="BJ64" s="428"/>
      <c r="BK64" s="428"/>
      <c r="BL64" s="428"/>
      <c r="BM64" s="428"/>
      <c r="BN64" s="428"/>
      <c r="BO64" s="428"/>
    </row>
    <row r="65" spans="47:67">
      <c r="AU65" s="427"/>
      <c r="AV65" s="427"/>
      <c r="AW65" s="427"/>
      <c r="AX65" s="427"/>
      <c r="AY65" s="428"/>
      <c r="AZ65" s="428"/>
      <c r="BA65" s="428"/>
      <c r="BB65" s="428"/>
      <c r="BC65" s="428"/>
      <c r="BD65" s="428"/>
      <c r="BE65" s="428"/>
      <c r="BF65" s="428"/>
      <c r="BG65" s="428"/>
      <c r="BH65" s="428"/>
      <c r="BI65" s="428"/>
      <c r="BJ65" s="428"/>
      <c r="BK65" s="428"/>
      <c r="BL65" s="428"/>
      <c r="BM65" s="428"/>
      <c r="BN65" s="428"/>
      <c r="BO65" s="428"/>
    </row>
    <row r="66" spans="47:67">
      <c r="AU66" s="427"/>
      <c r="AV66" s="427"/>
      <c r="AW66" s="427"/>
      <c r="AX66" s="427"/>
      <c r="AY66" s="428"/>
      <c r="AZ66" s="428"/>
      <c r="BA66" s="428"/>
      <c r="BB66" s="428"/>
      <c r="BC66" s="428"/>
      <c r="BD66" s="428"/>
      <c r="BE66" s="428"/>
      <c r="BF66" s="428"/>
      <c r="BG66" s="428"/>
      <c r="BH66" s="428"/>
      <c r="BI66" s="428"/>
      <c r="BJ66" s="428"/>
      <c r="BK66" s="428"/>
      <c r="BL66" s="428"/>
      <c r="BM66" s="428"/>
      <c r="BN66" s="428"/>
      <c r="BO66" s="428"/>
    </row>
    <row r="67" spans="47:67">
      <c r="AU67" s="427"/>
      <c r="AV67" s="427"/>
      <c r="AW67" s="427"/>
      <c r="AX67" s="427"/>
      <c r="AY67" s="428"/>
      <c r="AZ67" s="428"/>
      <c r="BA67" s="428"/>
      <c r="BB67" s="428"/>
      <c r="BC67" s="428"/>
      <c r="BD67" s="428"/>
      <c r="BE67" s="428"/>
      <c r="BF67" s="428"/>
      <c r="BG67" s="428"/>
      <c r="BH67" s="428"/>
      <c r="BI67" s="428"/>
      <c r="BJ67" s="428"/>
      <c r="BK67" s="428"/>
      <c r="BL67" s="428"/>
      <c r="BM67" s="428"/>
      <c r="BN67" s="428"/>
      <c r="BO67" s="428"/>
    </row>
    <row r="68" spans="47:67">
      <c r="AU68" s="427"/>
      <c r="AV68" s="427"/>
      <c r="AW68" s="427"/>
      <c r="AX68" s="427"/>
      <c r="AY68" s="428"/>
      <c r="AZ68" s="428"/>
      <c r="BA68" s="428"/>
      <c r="BB68" s="428"/>
      <c r="BC68" s="428"/>
      <c r="BD68" s="428"/>
      <c r="BE68" s="428"/>
      <c r="BF68" s="428"/>
      <c r="BG68" s="428"/>
      <c r="BH68" s="428"/>
      <c r="BI68" s="428"/>
      <c r="BJ68" s="428"/>
      <c r="BK68" s="428"/>
      <c r="BL68" s="428"/>
      <c r="BM68" s="428"/>
      <c r="BN68" s="428"/>
      <c r="BO68" s="428"/>
    </row>
    <row r="69" spans="47:67">
      <c r="AU69" s="427"/>
      <c r="AV69" s="427"/>
      <c r="AW69" s="427"/>
      <c r="AX69" s="427"/>
      <c r="AY69" s="428"/>
      <c r="AZ69" s="428"/>
      <c r="BA69" s="428"/>
      <c r="BB69" s="428"/>
      <c r="BC69" s="428"/>
      <c r="BD69" s="428"/>
      <c r="BE69" s="428"/>
      <c r="BF69" s="428"/>
      <c r="BG69" s="428"/>
      <c r="BH69" s="428"/>
      <c r="BI69" s="428"/>
      <c r="BJ69" s="428"/>
      <c r="BK69" s="428"/>
      <c r="BL69" s="428"/>
      <c r="BM69" s="428"/>
      <c r="BN69" s="428"/>
      <c r="BO69" s="428"/>
    </row>
    <row r="70" spans="47:67">
      <c r="AU70" s="427"/>
      <c r="AV70" s="427"/>
      <c r="AW70" s="427"/>
      <c r="AX70" s="427"/>
      <c r="AY70" s="428"/>
      <c r="AZ70" s="428"/>
      <c r="BA70" s="428"/>
      <c r="BB70" s="428"/>
      <c r="BC70" s="428"/>
      <c r="BD70" s="428"/>
      <c r="BE70" s="428"/>
      <c r="BF70" s="428"/>
      <c r="BG70" s="428"/>
      <c r="BH70" s="428"/>
      <c r="BI70" s="428"/>
      <c r="BJ70" s="428"/>
      <c r="BK70" s="428"/>
      <c r="BL70" s="428"/>
      <c r="BM70" s="428"/>
      <c r="BN70" s="428"/>
      <c r="BO70" s="428"/>
    </row>
    <row r="71" spans="47:67">
      <c r="AU71" s="427"/>
      <c r="AV71" s="427"/>
      <c r="AW71" s="427"/>
      <c r="AX71" s="427"/>
      <c r="AY71" s="428"/>
      <c r="AZ71" s="428"/>
      <c r="BA71" s="428"/>
      <c r="BB71" s="428"/>
      <c r="BC71" s="428"/>
      <c r="BD71" s="428"/>
      <c r="BE71" s="428"/>
      <c r="BF71" s="428"/>
      <c r="BG71" s="428"/>
      <c r="BH71" s="428"/>
      <c r="BI71" s="428"/>
      <c r="BJ71" s="428"/>
      <c r="BK71" s="428"/>
      <c r="BL71" s="428"/>
      <c r="BM71" s="428"/>
      <c r="BN71" s="428"/>
      <c r="BO71" s="428"/>
    </row>
    <row r="72" spans="47:67">
      <c r="AU72" s="427"/>
      <c r="AV72" s="427"/>
      <c r="AW72" s="427"/>
      <c r="AX72" s="427"/>
      <c r="AY72" s="428"/>
      <c r="AZ72" s="428"/>
      <c r="BA72" s="428"/>
      <c r="BB72" s="428"/>
      <c r="BC72" s="428"/>
      <c r="BD72" s="428"/>
      <c r="BE72" s="428"/>
      <c r="BF72" s="428"/>
      <c r="BG72" s="428"/>
      <c r="BH72" s="428"/>
      <c r="BI72" s="428"/>
      <c r="BJ72" s="428"/>
      <c r="BK72" s="428"/>
      <c r="BL72" s="428"/>
      <c r="BM72" s="428"/>
      <c r="BN72" s="428"/>
      <c r="BO72" s="428"/>
    </row>
    <row r="73" spans="47:67">
      <c r="AU73" s="427"/>
      <c r="AV73" s="427"/>
      <c r="AW73" s="427"/>
      <c r="AX73" s="427"/>
      <c r="AY73" s="428"/>
      <c r="AZ73" s="428"/>
      <c r="BA73" s="428"/>
      <c r="BB73" s="428"/>
      <c r="BC73" s="428"/>
      <c r="BD73" s="428"/>
      <c r="BE73" s="428"/>
      <c r="BF73" s="428"/>
      <c r="BG73" s="428"/>
      <c r="BH73" s="428"/>
      <c r="BI73" s="428"/>
      <c r="BJ73" s="428"/>
      <c r="BK73" s="428"/>
      <c r="BL73" s="428"/>
      <c r="BM73" s="428"/>
      <c r="BN73" s="428"/>
      <c r="BO73" s="428"/>
    </row>
    <row r="74" spans="47:67">
      <c r="AU74" s="427"/>
      <c r="AV74" s="427"/>
      <c r="AW74" s="427"/>
      <c r="AX74" s="427"/>
      <c r="AY74" s="428"/>
      <c r="AZ74" s="428"/>
      <c r="BA74" s="428"/>
      <c r="BB74" s="428"/>
      <c r="BC74" s="428"/>
      <c r="BD74" s="428"/>
      <c r="BE74" s="428"/>
      <c r="BF74" s="428"/>
      <c r="BG74" s="428"/>
      <c r="BH74" s="428"/>
      <c r="BI74" s="428"/>
      <c r="BJ74" s="428"/>
      <c r="BK74" s="428"/>
      <c r="BL74" s="428"/>
      <c r="BM74" s="428"/>
      <c r="BN74" s="428"/>
      <c r="BO74" s="428"/>
    </row>
    <row r="75" spans="47:67">
      <c r="AU75" s="427"/>
      <c r="AV75" s="427"/>
      <c r="AW75" s="427"/>
      <c r="AX75" s="427"/>
      <c r="AY75" s="428"/>
      <c r="AZ75" s="428"/>
      <c r="BA75" s="428"/>
      <c r="BB75" s="428"/>
      <c r="BC75" s="428"/>
      <c r="BD75" s="428"/>
      <c r="BE75" s="428"/>
      <c r="BF75" s="428"/>
      <c r="BG75" s="428"/>
      <c r="BH75" s="428"/>
      <c r="BI75" s="428"/>
      <c r="BJ75" s="428"/>
      <c r="BK75" s="428"/>
      <c r="BL75" s="428"/>
      <c r="BM75" s="428"/>
      <c r="BN75" s="428"/>
      <c r="BO75" s="428"/>
    </row>
    <row r="76" spans="47:67">
      <c r="AU76" s="427"/>
      <c r="AV76" s="68">
        <v>1</v>
      </c>
      <c r="AW76" s="68" t="s">
        <v>232</v>
      </c>
      <c r="AX76" s="427"/>
      <c r="AY76" s="428"/>
      <c r="AZ76" s="428"/>
      <c r="BA76" s="428"/>
      <c r="BB76" s="428"/>
      <c r="BC76" s="428"/>
      <c r="BD76" s="428"/>
      <c r="BE76" s="428"/>
      <c r="BF76" s="428"/>
      <c r="BG76" s="428"/>
      <c r="BH76" s="428"/>
      <c r="BI76" s="428"/>
      <c r="BJ76" s="428"/>
      <c r="BK76" s="428"/>
      <c r="BL76" s="428"/>
      <c r="BM76" s="428"/>
      <c r="BN76" s="428"/>
      <c r="BO76" s="428"/>
    </row>
    <row r="77" spans="47:67">
      <c r="AU77" s="427"/>
      <c r="AV77" s="68">
        <v>2</v>
      </c>
      <c r="AW77" s="68" t="s">
        <v>534</v>
      </c>
      <c r="AX77" s="427"/>
      <c r="AY77" s="428"/>
      <c r="AZ77" s="428"/>
      <c r="BA77" s="428"/>
      <c r="BB77" s="428"/>
      <c r="BC77" s="428"/>
      <c r="BD77" s="428"/>
      <c r="BE77" s="428"/>
      <c r="BF77" s="428"/>
      <c r="BG77" s="428"/>
      <c r="BH77" s="428"/>
      <c r="BI77" s="428"/>
      <c r="BJ77" s="428"/>
      <c r="BK77" s="428"/>
      <c r="BL77" s="428"/>
      <c r="BM77" s="428"/>
      <c r="BN77" s="428"/>
      <c r="BO77" s="428"/>
    </row>
    <row r="78" spans="47:67">
      <c r="AU78" s="427"/>
      <c r="AV78" s="68">
        <v>3</v>
      </c>
      <c r="AW78" s="68" t="s">
        <v>130</v>
      </c>
      <c r="AX78" s="427"/>
      <c r="AY78" s="428"/>
      <c r="AZ78" s="428"/>
      <c r="BA78" s="428"/>
      <c r="BB78" s="428"/>
      <c r="BC78" s="428"/>
      <c r="BD78" s="428"/>
      <c r="BE78" s="428"/>
      <c r="BF78" s="428"/>
      <c r="BG78" s="428"/>
      <c r="BH78" s="428"/>
      <c r="BI78" s="428"/>
      <c r="BJ78" s="428"/>
      <c r="BK78" s="428"/>
      <c r="BL78" s="428"/>
      <c r="BM78" s="428"/>
      <c r="BN78" s="428"/>
      <c r="BO78" s="428"/>
    </row>
    <row r="79" spans="47:67">
      <c r="AU79" s="427"/>
      <c r="AV79" s="68">
        <v>4</v>
      </c>
      <c r="AW79" s="68" t="s">
        <v>131</v>
      </c>
      <c r="AX79" s="427"/>
      <c r="AY79" s="428"/>
      <c r="AZ79" s="428"/>
      <c r="BA79" s="428"/>
      <c r="BB79" s="428"/>
      <c r="BC79" s="428"/>
      <c r="BD79" s="428"/>
      <c r="BE79" s="428"/>
      <c r="BF79" s="428"/>
      <c r="BG79" s="428"/>
      <c r="BH79" s="428"/>
      <c r="BI79" s="428"/>
      <c r="BJ79" s="428"/>
      <c r="BK79" s="428"/>
      <c r="BL79" s="428"/>
      <c r="BM79" s="428"/>
      <c r="BN79" s="428"/>
      <c r="BO79" s="428"/>
    </row>
    <row r="80" spans="47:67">
      <c r="AU80" s="427"/>
      <c r="AV80" s="68">
        <v>5</v>
      </c>
      <c r="AW80" s="68" t="s">
        <v>535</v>
      </c>
      <c r="AX80" s="427"/>
      <c r="AY80" s="428"/>
      <c r="AZ80" s="428"/>
      <c r="BA80" s="428"/>
      <c r="BB80" s="428"/>
      <c r="BC80" s="428"/>
      <c r="BD80" s="428"/>
      <c r="BE80" s="428"/>
      <c r="BF80" s="428"/>
      <c r="BG80" s="428"/>
      <c r="BH80" s="428"/>
      <c r="BI80" s="428"/>
      <c r="BJ80" s="428"/>
      <c r="BK80" s="428"/>
      <c r="BL80" s="428"/>
      <c r="BM80" s="428"/>
      <c r="BN80" s="428"/>
      <c r="BO80" s="428"/>
    </row>
    <row r="81" spans="47:67">
      <c r="AU81" s="427"/>
      <c r="AV81" s="68">
        <v>6</v>
      </c>
      <c r="AW81" s="68" t="s">
        <v>133</v>
      </c>
      <c r="AX81" s="427"/>
      <c r="AY81" s="428"/>
      <c r="AZ81" s="428"/>
      <c r="BA81" s="428"/>
      <c r="BB81" s="428"/>
      <c r="BC81" s="428"/>
      <c r="BD81" s="428"/>
      <c r="BE81" s="428"/>
      <c r="BF81" s="428"/>
      <c r="BG81" s="428"/>
      <c r="BH81" s="428"/>
      <c r="BI81" s="428"/>
      <c r="BJ81" s="428"/>
      <c r="BK81" s="428"/>
      <c r="BL81" s="428"/>
      <c r="BM81" s="428"/>
      <c r="BN81" s="428"/>
      <c r="BO81" s="428"/>
    </row>
    <row r="82" spans="47:67">
      <c r="AU82" s="427"/>
      <c r="AV82" s="68">
        <v>7</v>
      </c>
      <c r="AW82" s="68" t="s">
        <v>134</v>
      </c>
      <c r="AX82" s="427"/>
      <c r="AY82" s="428"/>
      <c r="AZ82" s="428"/>
      <c r="BA82" s="428"/>
      <c r="BB82" s="428"/>
      <c r="BC82" s="428"/>
      <c r="BD82" s="428"/>
      <c r="BE82" s="428"/>
      <c r="BF82" s="428"/>
      <c r="BG82" s="428"/>
      <c r="BH82" s="428"/>
      <c r="BI82" s="428"/>
      <c r="BJ82" s="428"/>
      <c r="BK82" s="428"/>
      <c r="BL82" s="428"/>
      <c r="BM82" s="428"/>
      <c r="BN82" s="428"/>
      <c r="BO82" s="428"/>
    </row>
    <row r="83" spans="47:67">
      <c r="AU83" s="427"/>
      <c r="AV83" s="68">
        <v>8</v>
      </c>
      <c r="AW83" s="68" t="s">
        <v>135</v>
      </c>
      <c r="AX83" s="427"/>
      <c r="AY83" s="428"/>
      <c r="AZ83" s="428"/>
      <c r="BA83" s="428"/>
      <c r="BB83" s="428"/>
      <c r="BC83" s="428"/>
      <c r="BD83" s="428"/>
      <c r="BE83" s="428"/>
      <c r="BF83" s="428"/>
      <c r="BG83" s="428"/>
      <c r="BH83" s="428"/>
      <c r="BI83" s="428"/>
      <c r="BJ83" s="428"/>
      <c r="BK83" s="428"/>
      <c r="BL83" s="428"/>
      <c r="BM83" s="428"/>
      <c r="BN83" s="428"/>
      <c r="BO83" s="428"/>
    </row>
    <row r="84" spans="47:67">
      <c r="AU84" s="427"/>
      <c r="AV84" s="68">
        <v>9</v>
      </c>
      <c r="AW84" s="68" t="s">
        <v>536</v>
      </c>
      <c r="AX84" s="427"/>
      <c r="AY84" s="428"/>
      <c r="AZ84" s="428"/>
      <c r="BA84" s="428"/>
      <c r="BB84" s="428"/>
      <c r="BC84" s="428"/>
      <c r="BD84" s="428"/>
      <c r="BE84" s="428"/>
      <c r="BF84" s="428"/>
      <c r="BG84" s="428"/>
      <c r="BH84" s="428"/>
      <c r="BI84" s="428"/>
      <c r="BJ84" s="428"/>
      <c r="BK84" s="428"/>
      <c r="BL84" s="428"/>
      <c r="BM84" s="428"/>
      <c r="BN84" s="428"/>
      <c r="BO84" s="428"/>
    </row>
    <row r="85" spans="47:67">
      <c r="AU85" s="427"/>
      <c r="AV85" s="68">
        <v>10</v>
      </c>
      <c r="AW85" s="68" t="s">
        <v>537</v>
      </c>
      <c r="AX85" s="427"/>
      <c r="AY85" s="428"/>
      <c r="AZ85" s="428"/>
      <c r="BA85" s="428"/>
      <c r="BB85" s="428"/>
      <c r="BC85" s="428"/>
      <c r="BD85" s="428"/>
      <c r="BE85" s="428"/>
      <c r="BF85" s="428"/>
      <c r="BG85" s="428"/>
      <c r="BH85" s="428"/>
      <c r="BI85" s="428"/>
      <c r="BJ85" s="428"/>
      <c r="BK85" s="428"/>
      <c r="BL85" s="428"/>
      <c r="BM85" s="428"/>
      <c r="BN85" s="428"/>
      <c r="BO85" s="428"/>
    </row>
    <row r="86" spans="47:67">
      <c r="AU86" s="427"/>
      <c r="AV86" s="68">
        <v>11</v>
      </c>
      <c r="AW86" s="68" t="s">
        <v>233</v>
      </c>
      <c r="AX86" s="427"/>
      <c r="AY86" s="428"/>
      <c r="AZ86" s="428"/>
      <c r="BA86" s="428"/>
      <c r="BB86" s="428"/>
      <c r="BC86" s="428"/>
      <c r="BD86" s="428"/>
      <c r="BE86" s="428"/>
      <c r="BF86" s="428"/>
      <c r="BG86" s="428"/>
      <c r="BH86" s="428"/>
      <c r="BI86" s="428"/>
      <c r="BJ86" s="428"/>
      <c r="BK86" s="428"/>
      <c r="BL86" s="428"/>
      <c r="BM86" s="428"/>
      <c r="BN86" s="428"/>
      <c r="BO86" s="428"/>
    </row>
    <row r="87" spans="47:67">
      <c r="AU87" s="427"/>
      <c r="AV87" s="93" t="s">
        <v>234</v>
      </c>
      <c r="AW87" s="93"/>
      <c r="AX87" s="427"/>
      <c r="AY87" s="428"/>
      <c r="AZ87" s="428"/>
      <c r="BA87" s="428"/>
      <c r="BB87" s="428"/>
      <c r="BC87" s="428"/>
      <c r="BD87" s="428"/>
      <c r="BE87" s="428"/>
      <c r="BF87" s="428"/>
      <c r="BG87" s="428"/>
      <c r="BH87" s="428"/>
      <c r="BI87" s="428"/>
      <c r="BJ87" s="428"/>
      <c r="BK87" s="428"/>
      <c r="BL87" s="428"/>
      <c r="BM87" s="428"/>
      <c r="BN87" s="428"/>
      <c r="BO87" s="428"/>
    </row>
    <row r="88" spans="47:67">
      <c r="AU88" s="427"/>
      <c r="AV88" s="427"/>
      <c r="AW88" s="427"/>
      <c r="AX88" s="427"/>
      <c r="AY88" s="428"/>
      <c r="AZ88" s="428"/>
      <c r="BA88" s="428"/>
      <c r="BB88" s="428"/>
      <c r="BC88" s="428"/>
      <c r="BD88" s="428"/>
      <c r="BE88" s="428"/>
      <c r="BF88" s="428"/>
      <c r="BG88" s="428"/>
      <c r="BH88" s="428"/>
      <c r="BI88" s="428"/>
      <c r="BJ88" s="428"/>
      <c r="BK88" s="428"/>
      <c r="BL88" s="428"/>
      <c r="BM88" s="428"/>
      <c r="BN88" s="428"/>
      <c r="BO88" s="428"/>
    </row>
    <row r="89" spans="47:67">
      <c r="AU89" s="427"/>
      <c r="AV89" s="427"/>
      <c r="AW89" s="427"/>
      <c r="AX89" s="427"/>
      <c r="AY89" s="428"/>
      <c r="AZ89" s="428"/>
      <c r="BA89" s="428"/>
      <c r="BB89" s="428"/>
      <c r="BC89" s="428"/>
      <c r="BD89" s="428"/>
      <c r="BE89" s="428"/>
      <c r="BF89" s="428"/>
      <c r="BG89" s="428"/>
      <c r="BH89" s="428"/>
      <c r="BI89" s="428"/>
      <c r="BJ89" s="428"/>
      <c r="BK89" s="428"/>
      <c r="BL89" s="428"/>
      <c r="BM89" s="428"/>
      <c r="BN89" s="428"/>
      <c r="BO89" s="428"/>
    </row>
    <row r="90" spans="47:67">
      <c r="AU90" s="427"/>
      <c r="AV90" s="427"/>
      <c r="AW90" s="427"/>
      <c r="AX90" s="427"/>
      <c r="AY90" s="428"/>
      <c r="AZ90" s="428"/>
      <c r="BA90" s="428"/>
      <c r="BB90" s="428"/>
      <c r="BC90" s="428"/>
      <c r="BD90" s="428"/>
      <c r="BE90" s="428"/>
      <c r="BF90" s="428"/>
      <c r="BG90" s="428"/>
      <c r="BH90" s="428"/>
      <c r="BI90" s="428"/>
      <c r="BJ90" s="428"/>
      <c r="BK90" s="428"/>
      <c r="BL90" s="428"/>
      <c r="BM90" s="428"/>
      <c r="BN90" s="428"/>
      <c r="BO90" s="428"/>
    </row>
    <row r="91" spans="47:67">
      <c r="AU91" s="427"/>
      <c r="AV91" s="427"/>
      <c r="AW91" s="427"/>
      <c r="AX91" s="427"/>
      <c r="AY91" s="428"/>
      <c r="AZ91" s="428"/>
      <c r="BA91" s="428"/>
      <c r="BB91" s="428"/>
      <c r="BC91" s="428"/>
      <c r="BD91" s="428"/>
      <c r="BE91" s="428"/>
      <c r="BF91" s="428"/>
      <c r="BG91" s="428"/>
      <c r="BH91" s="428"/>
      <c r="BI91" s="428"/>
      <c r="BJ91" s="428"/>
      <c r="BK91" s="428"/>
      <c r="BL91" s="428"/>
      <c r="BM91" s="428"/>
      <c r="BN91" s="428"/>
      <c r="BO91" s="428"/>
    </row>
    <row r="92" spans="47:67">
      <c r="AU92" s="427"/>
      <c r="AV92" s="427"/>
      <c r="AW92" s="427"/>
      <c r="AX92" s="427"/>
      <c r="AY92" s="428"/>
      <c r="AZ92" s="428"/>
      <c r="BA92" s="428"/>
      <c r="BB92" s="428"/>
      <c r="BC92" s="428"/>
      <c r="BD92" s="428"/>
      <c r="BE92" s="428"/>
      <c r="BF92" s="428"/>
      <c r="BG92" s="428"/>
      <c r="BH92" s="428"/>
      <c r="BI92" s="428"/>
      <c r="BJ92" s="428"/>
      <c r="BK92" s="428"/>
      <c r="BL92" s="428"/>
      <c r="BM92" s="428"/>
      <c r="BN92" s="428"/>
      <c r="BO92" s="428"/>
    </row>
    <row r="93" spans="47:67" ht="13.5" thickBot="1">
      <c r="AU93" s="427"/>
      <c r="AV93" s="427"/>
      <c r="AW93" s="427"/>
      <c r="AX93" s="427"/>
      <c r="AY93" s="428"/>
      <c r="AZ93" s="453" t="s">
        <v>138</v>
      </c>
      <c r="BA93" s="428"/>
      <c r="BB93" s="428"/>
      <c r="BC93" s="428"/>
      <c r="BD93" s="428"/>
      <c r="BE93" s="428"/>
      <c r="BF93" s="428"/>
      <c r="BG93" s="428"/>
      <c r="BH93" s="428"/>
      <c r="BI93" s="428"/>
      <c r="BJ93" s="428"/>
      <c r="BK93" s="428"/>
      <c r="BL93" s="428"/>
      <c r="BM93" s="428"/>
      <c r="BN93" s="428"/>
      <c r="BO93" s="428"/>
    </row>
    <row r="94" spans="47:67" ht="24.5" thickBot="1">
      <c r="AU94" s="427"/>
      <c r="AV94" s="427"/>
      <c r="AW94" s="427"/>
      <c r="AX94" s="427"/>
      <c r="AY94" s="428"/>
      <c r="AZ94" s="94" t="s">
        <v>139</v>
      </c>
      <c r="BA94" s="95" t="s">
        <v>140</v>
      </c>
      <c r="BB94" s="94" t="s">
        <v>141</v>
      </c>
      <c r="BC94" s="96" t="s">
        <v>538</v>
      </c>
      <c r="BD94" s="97" t="s">
        <v>129</v>
      </c>
      <c r="BE94" s="97" t="s">
        <v>130</v>
      </c>
      <c r="BF94" s="98" t="s">
        <v>131</v>
      </c>
      <c r="BG94" s="96" t="s">
        <v>132</v>
      </c>
      <c r="BH94" s="97" t="s">
        <v>133</v>
      </c>
      <c r="BI94" s="97" t="s">
        <v>539</v>
      </c>
      <c r="BJ94" s="98" t="s">
        <v>135</v>
      </c>
      <c r="BK94" s="96" t="s">
        <v>136</v>
      </c>
      <c r="BL94" s="98" t="s">
        <v>137</v>
      </c>
      <c r="BM94" s="94" t="s">
        <v>142</v>
      </c>
      <c r="BN94" s="428"/>
      <c r="BO94" s="428"/>
    </row>
    <row r="95" spans="47:67" ht="13.5" thickBot="1">
      <c r="AU95" s="427"/>
      <c r="AV95" s="427"/>
      <c r="AW95" s="427"/>
      <c r="AX95" s="427"/>
      <c r="AY95" s="428"/>
      <c r="AZ95" s="99">
        <f>BA15</f>
        <v>0</v>
      </c>
      <c r="BA95" s="100">
        <f>BA16</f>
        <v>0</v>
      </c>
      <c r="BB95" s="101">
        <f>BA14</f>
        <v>0</v>
      </c>
      <c r="BC95" s="102" t="str">
        <f>IF(OR(AND(BB95&gt;=5,AZ95&gt;=60),BB95&gt;=5.5),1,"-")</f>
        <v>-</v>
      </c>
      <c r="BD95" s="103" t="str">
        <f>IF(OR(AND(BB95&gt;=5,AND(AZ95&gt;=50,AZ95&lt;60)),AND(BB95&gt;=5.3,BB95&lt;5.5)),2,"-")</f>
        <v>-</v>
      </c>
      <c r="BE95" s="103" t="str">
        <f>IF(OR(AND(BB95&gt;=5,AND(AZ95&gt;=40,AZ95&lt;50)),AND(BB95&gt;=5.1,BB95&lt;5.3)),3,"－")</f>
        <v>－</v>
      </c>
      <c r="BF95" s="104" t="str">
        <f>IF(OR(AND(BB95&gt;=5,AZ95&lt;40),AND(AND(BB95&gt;=4.5,BB95&lt;5),BA95&gt;=50),AND(BB95&gt;=4.9,BB95&lt;5.1)),4,"－")</f>
        <v>－</v>
      </c>
      <c r="BG95" s="102" t="str">
        <f>IF(OR(AND(AND(BB95&gt;=4.5,BB95&lt;5),AND(BA95&gt;=40,BA95&lt;50)),AND(BB95&gt;=4.7,BB95&lt;4.9)),5,"－")</f>
        <v>－</v>
      </c>
      <c r="BH95" s="103" t="str">
        <f>IF(OR(AND(AND(BB95&gt;=4.5,BB95&lt;5),BA95&lt;40),AND(AND(BB95&gt;=4,BB95&lt;4.5),BA95&gt;=40),AND(BB95&gt;=4.4,BB95&lt;4.7)),6,"－")</f>
        <v>－</v>
      </c>
      <c r="BI95" s="103" t="str">
        <f>IF(OR(AND(AND(BB95&gt;=4,BB95&lt;4.5),AND(BA95&gt;=30,BA95&lt;40)),AND(BB95&gt;=4.1,BB95&lt;4.4)),7,"－")</f>
        <v>－</v>
      </c>
      <c r="BJ95" s="104" t="str">
        <f>IF(OR(AND(AND(BB95&gt;=4,BB95&lt;4.5),BA95&lt;30),AND(BB95&lt;4,BA95&gt;=30),AND(BB95&gt;=3.8,BB95&lt;4.1)),8,"－")</f>
        <v>－</v>
      </c>
      <c r="BK95" s="102" t="str">
        <f>IF(OR(AND(BB95&lt;4,AND(BA95&gt;=20,BA95&lt;30)),AND(BB95&gt;=3.5,BB95&lt;3.8)),9,"－")</f>
        <v>－</v>
      </c>
      <c r="BL95" s="104">
        <f>IF(OR(AND(BB95&lt;4,BA95&lt;20),BB95&lt;3.5),10,"－")</f>
        <v>10</v>
      </c>
      <c r="BM95" s="32">
        <f>MIN(BC95:BL95)</f>
        <v>10</v>
      </c>
      <c r="BN95" s="428"/>
      <c r="BO95" s="428"/>
    </row>
    <row r="96" spans="47:67">
      <c r="AU96" s="427"/>
      <c r="AV96" s="427"/>
      <c r="AW96" s="427"/>
      <c r="AX96" s="427"/>
      <c r="AY96" s="428"/>
      <c r="AZ96" s="428"/>
      <c r="BA96" s="428"/>
      <c r="BB96" s="428"/>
      <c r="BC96" s="428"/>
      <c r="BD96" s="428"/>
      <c r="BE96" s="428"/>
      <c r="BF96" s="428"/>
      <c r="BG96" s="428"/>
      <c r="BH96" s="428"/>
      <c r="BI96" s="428"/>
      <c r="BJ96" s="428"/>
      <c r="BK96" s="428"/>
      <c r="BL96" s="428"/>
      <c r="BM96" s="428"/>
      <c r="BN96" s="428"/>
      <c r="BO96" s="428"/>
    </row>
    <row r="97" spans="47:67">
      <c r="AU97" s="427"/>
      <c r="AV97" s="427"/>
      <c r="AW97" s="427"/>
      <c r="AX97" s="427"/>
      <c r="AY97" s="428"/>
      <c r="AZ97" s="428"/>
      <c r="BA97" s="428"/>
      <c r="BB97" s="428"/>
      <c r="BC97" s="428"/>
      <c r="BD97" s="428"/>
      <c r="BE97" s="428"/>
      <c r="BF97" s="428"/>
      <c r="BG97" s="428"/>
      <c r="BH97" s="428"/>
      <c r="BI97" s="428"/>
      <c r="BJ97" s="428"/>
      <c r="BK97" s="428"/>
      <c r="BL97" s="428"/>
      <c r="BM97" s="428"/>
      <c r="BN97" s="428"/>
      <c r="BO97" s="428"/>
    </row>
    <row r="98" spans="47:67">
      <c r="AU98" s="427"/>
      <c r="AV98" s="427"/>
      <c r="AW98" s="427"/>
      <c r="AX98" s="427"/>
      <c r="AY98" s="428"/>
      <c r="AZ98" s="428"/>
      <c r="BA98" s="428"/>
      <c r="BB98" s="428"/>
      <c r="BC98" s="428"/>
      <c r="BD98" s="428"/>
      <c r="BE98" s="428"/>
      <c r="BF98" s="428"/>
      <c r="BG98" s="428"/>
      <c r="BH98" s="428"/>
      <c r="BI98" s="428"/>
      <c r="BJ98" s="428"/>
      <c r="BK98" s="428"/>
      <c r="BL98" s="428"/>
      <c r="BM98" s="428"/>
      <c r="BN98" s="428"/>
      <c r="BO98" s="428"/>
    </row>
    <row r="99" spans="47:67">
      <c r="AU99" s="427"/>
      <c r="AV99" s="427"/>
      <c r="AW99" s="427"/>
      <c r="AX99" s="427"/>
      <c r="AY99" s="428"/>
      <c r="AZ99" s="428"/>
      <c r="BA99" s="428"/>
      <c r="BB99" s="428"/>
      <c r="BC99" s="428"/>
      <c r="BD99" s="428"/>
      <c r="BE99" s="428"/>
      <c r="BF99" s="428"/>
      <c r="BG99" s="428"/>
      <c r="BH99" s="428"/>
      <c r="BI99" s="428"/>
      <c r="BJ99" s="428"/>
      <c r="BK99" s="428"/>
      <c r="BL99" s="428"/>
      <c r="BM99" s="428"/>
      <c r="BN99" s="428"/>
      <c r="BO99" s="428"/>
    </row>
    <row r="100" spans="47:67">
      <c r="AU100" s="427"/>
      <c r="AV100" s="427"/>
      <c r="AW100" s="427"/>
      <c r="AX100" s="427"/>
      <c r="AY100" s="428"/>
      <c r="AZ100" s="428"/>
      <c r="BA100" s="428"/>
      <c r="BB100" s="428"/>
      <c r="BC100" s="428"/>
      <c r="BD100" s="428"/>
      <c r="BE100" s="428"/>
      <c r="BF100" s="428"/>
      <c r="BG100" s="428"/>
      <c r="BH100" s="428"/>
      <c r="BI100" s="428"/>
      <c r="BJ100" s="428"/>
      <c r="BK100" s="428"/>
      <c r="BL100" s="428"/>
      <c r="BM100" s="428"/>
      <c r="BN100" s="428"/>
      <c r="BO100" s="428"/>
    </row>
    <row r="101" spans="47:67" ht="13.5" thickBot="1">
      <c r="AU101" s="427"/>
      <c r="AV101" s="454" t="s">
        <v>540</v>
      </c>
      <c r="AW101" s="427"/>
      <c r="AX101" s="427"/>
      <c r="AY101" s="428"/>
      <c r="AZ101" s="428"/>
      <c r="BA101" s="453" t="s">
        <v>143</v>
      </c>
      <c r="BB101" s="428"/>
      <c r="BC101" s="428"/>
      <c r="BD101" s="428"/>
      <c r="BE101" s="428"/>
      <c r="BF101" s="428"/>
      <c r="BG101" s="428"/>
      <c r="BH101" s="428"/>
      <c r="BI101" s="428"/>
      <c r="BJ101" s="428"/>
      <c r="BK101" s="428"/>
      <c r="BL101" s="428"/>
      <c r="BM101" s="428"/>
      <c r="BN101" s="428"/>
      <c r="BO101" s="428"/>
    </row>
    <row r="102" spans="47:67" ht="13.5" thickBot="1">
      <c r="AU102" s="427"/>
      <c r="AV102" s="454" t="s">
        <v>121</v>
      </c>
      <c r="AW102" s="454" t="s">
        <v>144</v>
      </c>
      <c r="AX102" s="454" t="s">
        <v>145</v>
      </c>
      <c r="AY102" s="428"/>
      <c r="AZ102" s="428"/>
      <c r="BA102" s="455" t="s">
        <v>121</v>
      </c>
      <c r="BB102" s="456" t="s">
        <v>144</v>
      </c>
      <c r="BC102" s="105" t="s">
        <v>541</v>
      </c>
      <c r="BD102" s="105" t="s">
        <v>542</v>
      </c>
      <c r="BE102" s="106" t="s">
        <v>543</v>
      </c>
      <c r="BF102" s="107" t="s">
        <v>131</v>
      </c>
      <c r="BG102" s="105" t="s">
        <v>544</v>
      </c>
      <c r="BH102" s="105" t="s">
        <v>545</v>
      </c>
      <c r="BI102" s="108" t="s">
        <v>546</v>
      </c>
      <c r="BJ102" s="109" t="s">
        <v>547</v>
      </c>
      <c r="BK102" s="105" t="s">
        <v>548</v>
      </c>
      <c r="BL102" s="108" t="s">
        <v>549</v>
      </c>
      <c r="BM102" s="428"/>
      <c r="BN102" s="428"/>
      <c r="BO102" s="428"/>
    </row>
    <row r="103" spans="47:67" ht="13.5" thickBot="1">
      <c r="AU103" s="427"/>
      <c r="AV103" s="457">
        <v>6</v>
      </c>
      <c r="AW103" s="458" t="s">
        <v>146</v>
      </c>
      <c r="AX103" s="459">
        <v>1</v>
      </c>
      <c r="AY103" s="428"/>
      <c r="AZ103" s="428"/>
      <c r="BA103" s="460" t="s">
        <v>550</v>
      </c>
      <c r="BB103" s="461" t="s">
        <v>146</v>
      </c>
      <c r="BC103" s="462">
        <v>1</v>
      </c>
      <c r="BD103" s="462">
        <v>1</v>
      </c>
      <c r="BE103" s="463">
        <v>1</v>
      </c>
      <c r="BF103" s="464">
        <v>1</v>
      </c>
      <c r="BG103" s="462">
        <v>1</v>
      </c>
      <c r="BH103" s="462">
        <v>1</v>
      </c>
      <c r="BI103" s="465">
        <v>1</v>
      </c>
      <c r="BJ103" s="466">
        <v>1</v>
      </c>
      <c r="BK103" s="462">
        <v>1</v>
      </c>
      <c r="BL103" s="465">
        <v>1</v>
      </c>
      <c r="BM103" s="428"/>
      <c r="BN103" s="428"/>
      <c r="BO103" s="428"/>
    </row>
    <row r="104" spans="47:67" ht="13.5" thickBot="1">
      <c r="AU104" s="427"/>
      <c r="AV104" s="457">
        <v>7</v>
      </c>
      <c r="AW104" s="458" t="s">
        <v>146</v>
      </c>
      <c r="AX104" s="459">
        <v>1</v>
      </c>
      <c r="AY104" s="428"/>
      <c r="AZ104" s="428"/>
      <c r="BA104" s="460"/>
      <c r="BB104" s="461"/>
      <c r="BC104" s="462"/>
      <c r="BD104" s="462"/>
      <c r="BE104" s="463"/>
      <c r="BF104" s="464"/>
      <c r="BG104" s="462"/>
      <c r="BH104" s="462"/>
      <c r="BI104" s="465"/>
      <c r="BJ104" s="466"/>
      <c r="BK104" s="462"/>
      <c r="BL104" s="465"/>
      <c r="BM104" s="428"/>
      <c r="BN104" s="428"/>
      <c r="BO104" s="428"/>
    </row>
    <row r="105" spans="47:67" ht="13.5" thickBot="1">
      <c r="AU105" s="427"/>
      <c r="AV105" s="457">
        <v>8</v>
      </c>
      <c r="AW105" s="458" t="s">
        <v>146</v>
      </c>
      <c r="AX105" s="459">
        <v>1</v>
      </c>
      <c r="AY105" s="428"/>
      <c r="AZ105" s="428"/>
      <c r="BA105" s="460"/>
      <c r="BB105" s="461"/>
      <c r="BC105" s="462"/>
      <c r="BD105" s="462"/>
      <c r="BE105" s="463"/>
      <c r="BF105" s="464"/>
      <c r="BG105" s="462"/>
      <c r="BH105" s="462"/>
      <c r="BI105" s="465"/>
      <c r="BJ105" s="466"/>
      <c r="BK105" s="462"/>
      <c r="BL105" s="465"/>
      <c r="BM105" s="428"/>
      <c r="BN105" s="428"/>
      <c r="BO105" s="428"/>
    </row>
    <row r="106" spans="47:67" ht="13.5" thickBot="1">
      <c r="AU106" s="427"/>
      <c r="AV106" s="457">
        <v>9</v>
      </c>
      <c r="AW106" s="458" t="s">
        <v>146</v>
      </c>
      <c r="AX106" s="459">
        <v>1</v>
      </c>
      <c r="AY106" s="428"/>
      <c r="AZ106" s="428"/>
      <c r="BA106" s="460"/>
      <c r="BB106" s="461"/>
      <c r="BC106" s="462"/>
      <c r="BD106" s="462"/>
      <c r="BE106" s="463"/>
      <c r="BF106" s="464"/>
      <c r="BG106" s="462"/>
      <c r="BH106" s="462"/>
      <c r="BI106" s="465"/>
      <c r="BJ106" s="466"/>
      <c r="BK106" s="462"/>
      <c r="BL106" s="465"/>
      <c r="BM106" s="428"/>
      <c r="BN106" s="428"/>
      <c r="BO106" s="428"/>
    </row>
    <row r="107" spans="47:67">
      <c r="AU107" s="427"/>
      <c r="AV107" s="457">
        <v>10</v>
      </c>
      <c r="AW107" s="458" t="s">
        <v>146</v>
      </c>
      <c r="AX107" s="459">
        <v>1</v>
      </c>
      <c r="AY107" s="428"/>
      <c r="AZ107" s="428"/>
      <c r="BA107" s="460"/>
      <c r="BB107" s="461"/>
      <c r="BC107" s="462"/>
      <c r="BD107" s="462"/>
      <c r="BE107" s="463"/>
      <c r="BF107" s="464"/>
      <c r="BG107" s="462"/>
      <c r="BH107" s="462"/>
      <c r="BI107" s="465"/>
      <c r="BJ107" s="466"/>
      <c r="BK107" s="462"/>
      <c r="BL107" s="465"/>
      <c r="BM107" s="428"/>
      <c r="BN107" s="428"/>
      <c r="BO107" s="428"/>
    </row>
    <row r="108" spans="47:67">
      <c r="AU108" s="427"/>
      <c r="AV108" s="467">
        <v>11</v>
      </c>
      <c r="AW108" s="468" t="s">
        <v>146</v>
      </c>
      <c r="AX108" s="469">
        <v>1</v>
      </c>
      <c r="AY108" s="428"/>
      <c r="AZ108" s="428"/>
      <c r="BA108" s="470" t="s">
        <v>551</v>
      </c>
      <c r="BB108" s="468" t="s">
        <v>147</v>
      </c>
      <c r="BC108" s="471">
        <v>2</v>
      </c>
      <c r="BD108" s="471">
        <v>2</v>
      </c>
      <c r="BE108" s="472">
        <v>2</v>
      </c>
      <c r="BF108" s="467">
        <v>1</v>
      </c>
      <c r="BG108" s="471">
        <v>1</v>
      </c>
      <c r="BH108" s="471">
        <v>1</v>
      </c>
      <c r="BI108" s="469">
        <v>1</v>
      </c>
      <c r="BJ108" s="473">
        <v>1</v>
      </c>
      <c r="BK108" s="471">
        <v>1</v>
      </c>
      <c r="BL108" s="469">
        <v>1</v>
      </c>
      <c r="BM108" s="428"/>
      <c r="BN108" s="428"/>
      <c r="BO108" s="428"/>
    </row>
    <row r="109" spans="47:67">
      <c r="AU109" s="427"/>
      <c r="AV109" s="467">
        <v>12</v>
      </c>
      <c r="AW109" s="468" t="s">
        <v>146</v>
      </c>
      <c r="AX109" s="469">
        <v>1</v>
      </c>
      <c r="AY109" s="428"/>
      <c r="AZ109" s="428"/>
      <c r="BA109" s="470" t="s">
        <v>552</v>
      </c>
      <c r="BB109" s="468" t="s">
        <v>148</v>
      </c>
      <c r="BC109" s="471">
        <v>2</v>
      </c>
      <c r="BD109" s="471">
        <v>2</v>
      </c>
      <c r="BE109" s="472">
        <v>2</v>
      </c>
      <c r="BF109" s="467">
        <v>2</v>
      </c>
      <c r="BG109" s="471">
        <v>2</v>
      </c>
      <c r="BH109" s="471">
        <v>2</v>
      </c>
      <c r="BI109" s="469">
        <v>2</v>
      </c>
      <c r="BJ109" s="473">
        <v>1</v>
      </c>
      <c r="BK109" s="471">
        <v>1</v>
      </c>
      <c r="BL109" s="469">
        <v>1</v>
      </c>
      <c r="BM109" s="428"/>
      <c r="BN109" s="428"/>
      <c r="BO109" s="428"/>
    </row>
    <row r="110" spans="47:67">
      <c r="AU110" s="427"/>
      <c r="AV110" s="467">
        <v>13</v>
      </c>
      <c r="AW110" s="468" t="s">
        <v>146</v>
      </c>
      <c r="AX110" s="469">
        <v>1</v>
      </c>
      <c r="AY110" s="428"/>
      <c r="AZ110" s="428"/>
      <c r="BA110" s="470" t="s">
        <v>553</v>
      </c>
      <c r="BB110" s="468" t="s">
        <v>149</v>
      </c>
      <c r="BC110" s="471">
        <v>3</v>
      </c>
      <c r="BD110" s="471">
        <v>3</v>
      </c>
      <c r="BE110" s="472">
        <v>3</v>
      </c>
      <c r="BF110" s="467">
        <v>2</v>
      </c>
      <c r="BG110" s="471">
        <v>2</v>
      </c>
      <c r="BH110" s="471">
        <v>2</v>
      </c>
      <c r="BI110" s="469">
        <v>2</v>
      </c>
      <c r="BJ110" s="473">
        <v>1</v>
      </c>
      <c r="BK110" s="471">
        <v>1</v>
      </c>
      <c r="BL110" s="469">
        <v>1</v>
      </c>
      <c r="BM110" s="428"/>
      <c r="BN110" s="428"/>
      <c r="BO110" s="428"/>
    </row>
    <row r="111" spans="47:67">
      <c r="AU111" s="427"/>
      <c r="AV111" s="467">
        <v>14</v>
      </c>
      <c r="AW111" s="468" t="s">
        <v>146</v>
      </c>
      <c r="AX111" s="469">
        <v>1</v>
      </c>
      <c r="AY111" s="428"/>
      <c r="AZ111" s="428"/>
      <c r="BA111" s="470" t="s">
        <v>554</v>
      </c>
      <c r="BB111" s="468" t="s">
        <v>150</v>
      </c>
      <c r="BC111" s="471">
        <v>4</v>
      </c>
      <c r="BD111" s="471">
        <v>4</v>
      </c>
      <c r="BE111" s="472">
        <v>4</v>
      </c>
      <c r="BF111" s="467">
        <v>3</v>
      </c>
      <c r="BG111" s="471">
        <v>3</v>
      </c>
      <c r="BH111" s="471">
        <v>3</v>
      </c>
      <c r="BI111" s="469">
        <v>3</v>
      </c>
      <c r="BJ111" s="473">
        <v>2</v>
      </c>
      <c r="BK111" s="471">
        <v>2</v>
      </c>
      <c r="BL111" s="469">
        <v>2</v>
      </c>
      <c r="BM111" s="428"/>
      <c r="BN111" s="428"/>
      <c r="BO111" s="428"/>
    </row>
    <row r="112" spans="47:67">
      <c r="AU112" s="427"/>
      <c r="AV112" s="467">
        <v>15</v>
      </c>
      <c r="AW112" s="468" t="s">
        <v>146</v>
      </c>
      <c r="AX112" s="469">
        <v>1</v>
      </c>
      <c r="AY112" s="428"/>
      <c r="AZ112" s="428"/>
      <c r="BA112" s="470" t="s">
        <v>555</v>
      </c>
      <c r="BB112" s="468" t="s">
        <v>151</v>
      </c>
      <c r="BC112" s="471">
        <v>5</v>
      </c>
      <c r="BD112" s="471">
        <v>5</v>
      </c>
      <c r="BE112" s="472">
        <v>5</v>
      </c>
      <c r="BF112" s="467">
        <v>4</v>
      </c>
      <c r="BG112" s="471">
        <v>4</v>
      </c>
      <c r="BH112" s="471">
        <v>4</v>
      </c>
      <c r="BI112" s="469">
        <v>4</v>
      </c>
      <c r="BJ112" s="473">
        <v>3</v>
      </c>
      <c r="BK112" s="471">
        <v>3</v>
      </c>
      <c r="BL112" s="469">
        <v>3</v>
      </c>
      <c r="BM112" s="428"/>
      <c r="BN112" s="428"/>
      <c r="BO112" s="428"/>
    </row>
    <row r="113" spans="47:67" ht="13.5" thickBot="1">
      <c r="AU113" s="427"/>
      <c r="AV113" s="467">
        <v>16</v>
      </c>
      <c r="AW113" s="468" t="s">
        <v>146</v>
      </c>
      <c r="AX113" s="469">
        <v>1</v>
      </c>
      <c r="AY113" s="428"/>
      <c r="AZ113" s="428"/>
      <c r="BA113" s="474" t="s">
        <v>556</v>
      </c>
      <c r="BB113" s="475" t="s">
        <v>152</v>
      </c>
      <c r="BC113" s="476">
        <v>6</v>
      </c>
      <c r="BD113" s="476">
        <v>6</v>
      </c>
      <c r="BE113" s="477">
        <v>6</v>
      </c>
      <c r="BF113" s="478">
        <v>5</v>
      </c>
      <c r="BG113" s="476">
        <v>5</v>
      </c>
      <c r="BH113" s="476">
        <v>5</v>
      </c>
      <c r="BI113" s="479">
        <v>5</v>
      </c>
      <c r="BJ113" s="480">
        <v>4</v>
      </c>
      <c r="BK113" s="476">
        <v>4</v>
      </c>
      <c r="BL113" s="479">
        <v>4</v>
      </c>
      <c r="BM113" s="428"/>
      <c r="BN113" s="428"/>
      <c r="BO113" s="428"/>
    </row>
    <row r="114" spans="47:67" ht="13.5" thickBot="1">
      <c r="AU114" s="427"/>
      <c r="AV114" s="467">
        <v>17</v>
      </c>
      <c r="AW114" s="468" t="s">
        <v>146</v>
      </c>
      <c r="AX114" s="469">
        <v>1</v>
      </c>
      <c r="AY114" s="428"/>
      <c r="AZ114" s="428"/>
      <c r="BA114" s="454"/>
      <c r="BB114" s="454"/>
      <c r="BC114" s="427"/>
      <c r="BD114" s="427"/>
      <c r="BE114" s="427"/>
      <c r="BF114" s="427"/>
      <c r="BG114" s="427"/>
      <c r="BH114" s="427"/>
      <c r="BI114" s="427"/>
      <c r="BJ114" s="427"/>
      <c r="BK114" s="427"/>
      <c r="BL114" s="427"/>
      <c r="BM114" s="428"/>
      <c r="BN114" s="428"/>
      <c r="BO114" s="428"/>
    </row>
    <row r="115" spans="47:67" ht="13.5" thickBot="1">
      <c r="AU115" s="427"/>
      <c r="AV115" s="467">
        <v>18</v>
      </c>
      <c r="AW115" s="468" t="s">
        <v>146</v>
      </c>
      <c r="AX115" s="469">
        <v>1</v>
      </c>
      <c r="AY115" s="428"/>
      <c r="AZ115" s="428"/>
      <c r="BA115" s="455" t="s">
        <v>121</v>
      </c>
      <c r="BB115" s="481" t="s">
        <v>144</v>
      </c>
      <c r="BC115" s="427"/>
      <c r="BD115" s="427"/>
      <c r="BE115" s="427"/>
      <c r="BF115" s="427"/>
      <c r="BG115" s="427"/>
      <c r="BH115" s="427"/>
      <c r="BI115" s="427"/>
      <c r="BJ115" s="427"/>
      <c r="BK115" s="427"/>
      <c r="BL115" s="427"/>
      <c r="BM115" s="428"/>
      <c r="BN115" s="428"/>
      <c r="BO115" s="428"/>
    </row>
    <row r="116" spans="47:67" ht="13.5" thickBot="1">
      <c r="AU116" s="427"/>
      <c r="AV116" s="467">
        <v>19</v>
      </c>
      <c r="AW116" s="468" t="s">
        <v>146</v>
      </c>
      <c r="AX116" s="469">
        <v>1</v>
      </c>
      <c r="AY116" s="428"/>
      <c r="AZ116" s="428"/>
      <c r="BA116" s="482" t="e">
        <f>ROUNDDOWN(AP26,0)</f>
        <v>#VALUE!</v>
      </c>
      <c r="BB116" s="483" t="e">
        <f>VLOOKUP(BA116,KK_06,2,FALSE)</f>
        <v>#VALUE!</v>
      </c>
      <c r="BC116" s="427"/>
      <c r="BD116" s="427"/>
      <c r="BE116" s="427"/>
      <c r="BF116" s="427"/>
      <c r="BG116" s="427"/>
      <c r="BH116" s="427"/>
      <c r="BI116" s="427"/>
      <c r="BJ116" s="427"/>
      <c r="BK116" s="427"/>
      <c r="BL116" s="427"/>
      <c r="BM116" s="428"/>
      <c r="BN116" s="428"/>
      <c r="BO116" s="428"/>
    </row>
    <row r="117" spans="47:67">
      <c r="AU117" s="427"/>
      <c r="AV117" s="467">
        <v>20</v>
      </c>
      <c r="AW117" s="468" t="s">
        <v>146</v>
      </c>
      <c r="AX117" s="469">
        <v>1</v>
      </c>
      <c r="AY117" s="428"/>
      <c r="AZ117" s="428"/>
      <c r="BA117" s="484" t="s">
        <v>153</v>
      </c>
      <c r="BB117" s="484" t="s">
        <v>557</v>
      </c>
      <c r="BC117" s="427"/>
      <c r="BD117" s="427"/>
      <c r="BE117" s="427"/>
      <c r="BF117" s="427"/>
      <c r="BG117" s="427"/>
      <c r="BH117" s="427"/>
      <c r="BI117" s="427"/>
      <c r="BJ117" s="427"/>
      <c r="BK117" s="427"/>
      <c r="BL117" s="427"/>
      <c r="BM117" s="428"/>
      <c r="BN117" s="428"/>
      <c r="BO117" s="428"/>
    </row>
    <row r="118" spans="47:67">
      <c r="AU118" s="427"/>
      <c r="AV118" s="467">
        <v>21</v>
      </c>
      <c r="AW118" s="468" t="s">
        <v>147</v>
      </c>
      <c r="AX118" s="469">
        <v>1</v>
      </c>
      <c r="AY118" s="428"/>
      <c r="AZ118" s="428"/>
      <c r="BA118" s="485" t="s">
        <v>121</v>
      </c>
      <c r="BB118" s="485" t="s">
        <v>154</v>
      </c>
      <c r="BC118" s="427"/>
      <c r="BD118" s="427"/>
      <c r="BE118" s="427"/>
      <c r="BF118" s="427"/>
      <c r="BG118" s="427"/>
      <c r="BH118" s="427"/>
      <c r="BI118" s="427"/>
      <c r="BJ118" s="427"/>
      <c r="BK118" s="427"/>
      <c r="BL118" s="427"/>
      <c r="BM118" s="428"/>
      <c r="BN118" s="428"/>
      <c r="BO118" s="428"/>
    </row>
    <row r="119" spans="47:67" ht="13.5" thickBot="1">
      <c r="AU119" s="427"/>
      <c r="AV119" s="467">
        <v>22</v>
      </c>
      <c r="AW119" s="468" t="s">
        <v>147</v>
      </c>
      <c r="AX119" s="469">
        <v>1</v>
      </c>
      <c r="AY119" s="428"/>
      <c r="AZ119" s="428"/>
      <c r="BA119" s="486" t="e">
        <f>ROUNDDOWN(#REF!,0)</f>
        <v>#REF!</v>
      </c>
      <c r="BB119" s="486" t="e">
        <f>VLOOKUP(BA119,KK_06,2,FALSE)</f>
        <v>#REF!</v>
      </c>
      <c r="BC119" s="427"/>
      <c r="BD119" s="427"/>
      <c r="BE119" s="427"/>
      <c r="BF119" s="427"/>
      <c r="BG119" s="427"/>
      <c r="BH119" s="427"/>
      <c r="BI119" s="427"/>
      <c r="BJ119" s="427"/>
      <c r="BK119" s="427"/>
      <c r="BL119" s="427"/>
      <c r="BM119" s="428"/>
      <c r="BN119" s="428"/>
      <c r="BO119" s="428"/>
    </row>
    <row r="120" spans="47:67">
      <c r="AU120" s="427"/>
      <c r="AV120" s="467">
        <v>23</v>
      </c>
      <c r="AW120" s="468" t="s">
        <v>147</v>
      </c>
      <c r="AX120" s="469">
        <v>1</v>
      </c>
      <c r="AY120" s="428"/>
      <c r="AZ120" s="428"/>
      <c r="BA120" s="487"/>
      <c r="BB120" s="487"/>
      <c r="BC120" s="427"/>
      <c r="BD120" s="427"/>
      <c r="BE120" s="427"/>
      <c r="BF120" s="427"/>
      <c r="BG120" s="427"/>
      <c r="BH120" s="427"/>
      <c r="BI120" s="427"/>
      <c r="BJ120" s="427"/>
      <c r="BK120" s="427"/>
      <c r="BL120" s="427"/>
      <c r="BM120" s="428"/>
      <c r="BN120" s="428"/>
      <c r="BO120" s="428"/>
    </row>
    <row r="121" spans="47:67" ht="13.5" thickBot="1">
      <c r="AU121" s="427"/>
      <c r="AV121" s="467">
        <v>24</v>
      </c>
      <c r="AW121" s="468" t="s">
        <v>147</v>
      </c>
      <c r="AX121" s="469">
        <v>1</v>
      </c>
      <c r="AY121" s="428"/>
      <c r="AZ121" s="428"/>
      <c r="BA121" s="487"/>
      <c r="BB121" s="487"/>
      <c r="BC121" s="427"/>
      <c r="BD121" s="427"/>
      <c r="BE121" s="427"/>
      <c r="BF121" s="427"/>
      <c r="BG121" s="427"/>
      <c r="BH121" s="427"/>
      <c r="BI121" s="427"/>
      <c r="BJ121" s="427"/>
      <c r="BK121" s="427"/>
      <c r="BL121" s="427"/>
      <c r="BM121" s="428"/>
      <c r="BN121" s="428"/>
      <c r="BO121" s="428"/>
    </row>
    <row r="122" spans="47:67" ht="13.5" thickBot="1">
      <c r="AU122" s="427"/>
      <c r="AV122" s="467">
        <v>25</v>
      </c>
      <c r="AW122" s="468" t="s">
        <v>147</v>
      </c>
      <c r="AX122" s="469">
        <v>1</v>
      </c>
      <c r="AY122" s="428"/>
      <c r="AZ122" s="428"/>
      <c r="BA122" s="487"/>
      <c r="BB122" s="487"/>
      <c r="BC122" s="107" t="s">
        <v>558</v>
      </c>
      <c r="BD122" s="105" t="s">
        <v>542</v>
      </c>
      <c r="BE122" s="108" t="s">
        <v>543</v>
      </c>
      <c r="BF122" s="107" t="s">
        <v>559</v>
      </c>
      <c r="BG122" s="105" t="s">
        <v>544</v>
      </c>
      <c r="BH122" s="105" t="s">
        <v>560</v>
      </c>
      <c r="BI122" s="108" t="s">
        <v>134</v>
      </c>
      <c r="BJ122" s="107" t="s">
        <v>561</v>
      </c>
      <c r="BK122" s="105" t="s">
        <v>548</v>
      </c>
      <c r="BL122" s="106" t="s">
        <v>549</v>
      </c>
      <c r="BM122" s="488" t="s">
        <v>155</v>
      </c>
      <c r="BN122" s="428"/>
      <c r="BO122" s="428"/>
    </row>
    <row r="123" spans="47:67" ht="13.5" thickBot="1">
      <c r="AU123" s="427"/>
      <c r="AV123" s="467">
        <v>26</v>
      </c>
      <c r="AW123" s="468" t="s">
        <v>147</v>
      </c>
      <c r="AX123" s="469">
        <v>1</v>
      </c>
      <c r="AY123" s="428"/>
      <c r="AZ123" s="428"/>
      <c r="BA123" s="487"/>
      <c r="BB123" s="487"/>
      <c r="BC123" s="102" t="e">
        <f>AND(AC6=1,VLOOKUP(BB119,table_06,2,FALSE)&lt;=AH6)</f>
        <v>#REF!</v>
      </c>
      <c r="BD123" s="103" t="e">
        <f>AND(AC6=1,VLOOKUP(BB119,table_06,3,FALSE)&lt;=AH6)</f>
        <v>#REF!</v>
      </c>
      <c r="BE123" s="104" t="e">
        <f>AND(AC6=1,VLOOKUP(BB119,table_06,4,FALSE)&lt;=AH6)</f>
        <v>#REF!</v>
      </c>
      <c r="BF123" s="110" t="e">
        <f>AND(AC6=1,VLOOKUP(BB116,table_06,5,FALSE)&lt;=AH6)</f>
        <v>#VALUE!</v>
      </c>
      <c r="BG123" s="103" t="e">
        <f>AND(AC6=1,VLOOKUP(BB116,table_06,6,FALSE)&lt;=AH6)</f>
        <v>#VALUE!</v>
      </c>
      <c r="BH123" s="103" t="e">
        <f>AND(AC6=1,VLOOKUP(BB116,table_06,7,FALSE)&lt;=AH6)</f>
        <v>#VALUE!</v>
      </c>
      <c r="BI123" s="104" t="e">
        <f>AND(AC6=1,VLOOKUP(BB116,table_06,8,FALSE)&lt;=AH6)</f>
        <v>#VALUE!</v>
      </c>
      <c r="BJ123" s="110" t="e">
        <f>AND(AC6=1,VLOOKUP(BB116,table_06,9,FALSE)&lt;=AH6)</f>
        <v>#VALUE!</v>
      </c>
      <c r="BK123" s="103" t="e">
        <f>AND(AC6=1,VLOOKUP(BB116,table_06,10,FALSE)&lt;=AH6)</f>
        <v>#VALUE!</v>
      </c>
      <c r="BL123" s="111" t="e">
        <f>AND(AC6=1,VLOOKUP(BB116,table_06,11,FALSE)&lt;=AH6)</f>
        <v>#VALUE!</v>
      </c>
      <c r="BM123" s="489" t="str">
        <f>IF(COUNTIF(BC123:BL123,"TRUE")&lt;1,"-",11-COUNTIF(BC123:BL123,"TRUE"))</f>
        <v>-</v>
      </c>
      <c r="BN123" s="428"/>
      <c r="BO123" s="428"/>
    </row>
    <row r="124" spans="47:67" ht="13.5" thickBot="1">
      <c r="AU124" s="427"/>
      <c r="AV124" s="467">
        <v>27</v>
      </c>
      <c r="AW124" s="468" t="s">
        <v>147</v>
      </c>
      <c r="AX124" s="469">
        <v>1</v>
      </c>
      <c r="AY124" s="428"/>
      <c r="AZ124" s="428"/>
      <c r="BA124" s="487"/>
      <c r="BB124" s="487"/>
      <c r="BC124" s="428"/>
      <c r="BD124" s="428"/>
      <c r="BE124" s="428"/>
      <c r="BF124" s="428"/>
      <c r="BG124" s="428"/>
      <c r="BH124" s="428"/>
      <c r="BI124" s="428"/>
      <c r="BJ124" s="428"/>
      <c r="BK124" s="428"/>
      <c r="BL124" s="428"/>
      <c r="BM124" s="428"/>
      <c r="BN124" s="428"/>
      <c r="BO124" s="428"/>
    </row>
    <row r="125" spans="47:67">
      <c r="AU125" s="427"/>
      <c r="AV125" s="467">
        <v>28</v>
      </c>
      <c r="AW125" s="468" t="s">
        <v>147</v>
      </c>
      <c r="AX125" s="469">
        <v>1</v>
      </c>
      <c r="AY125" s="428"/>
      <c r="AZ125" s="428"/>
      <c r="BA125" s="487"/>
      <c r="BB125" s="490" t="s">
        <v>159</v>
      </c>
      <c r="BC125" s="491"/>
      <c r="BD125" s="428"/>
      <c r="BE125" s="428"/>
      <c r="BF125" s="428"/>
      <c r="BG125" s="428"/>
      <c r="BH125" s="428"/>
      <c r="BI125" s="428"/>
      <c r="BJ125" s="428"/>
      <c r="BK125" s="428"/>
      <c r="BL125" s="428"/>
      <c r="BM125" s="428"/>
      <c r="BN125" s="428"/>
      <c r="BO125" s="428"/>
    </row>
    <row r="126" spans="47:67" ht="13.5" thickBot="1">
      <c r="AU126" s="427"/>
      <c r="AV126" s="467">
        <v>29</v>
      </c>
      <c r="AW126" s="468" t="s">
        <v>147</v>
      </c>
      <c r="AX126" s="469">
        <v>1</v>
      </c>
      <c r="AY126" s="428"/>
      <c r="AZ126" s="428"/>
      <c r="BA126" s="487"/>
      <c r="BB126" s="492" t="str">
        <f>IF(AC6=1,"夜勤","宿直")</f>
        <v>夜勤</v>
      </c>
      <c r="BC126" s="479">
        <f>AH6</f>
        <v>0</v>
      </c>
      <c r="BD126" s="428"/>
      <c r="BE126" s="428"/>
      <c r="BF126" s="428"/>
      <c r="BG126" s="428"/>
      <c r="BH126" s="428"/>
      <c r="BI126" s="428"/>
      <c r="BJ126" s="428"/>
      <c r="BK126" s="428"/>
      <c r="BL126" s="428"/>
      <c r="BM126" s="428"/>
      <c r="BN126" s="428"/>
      <c r="BO126" s="428"/>
    </row>
    <row r="127" spans="47:67">
      <c r="AU127" s="427"/>
      <c r="AV127" s="467">
        <v>30</v>
      </c>
      <c r="AW127" s="468" t="s">
        <v>147</v>
      </c>
      <c r="AX127" s="469">
        <v>1</v>
      </c>
      <c r="AY127" s="428"/>
      <c r="AZ127" s="428"/>
      <c r="BA127" s="428"/>
      <c r="BB127" s="454"/>
      <c r="BC127" s="428"/>
      <c r="BD127" s="428"/>
      <c r="BE127" s="428"/>
      <c r="BF127" s="428"/>
      <c r="BG127" s="428"/>
      <c r="BH127" s="428"/>
      <c r="BI127" s="428"/>
      <c r="BJ127" s="428"/>
      <c r="BK127" s="428"/>
      <c r="BL127" s="428"/>
      <c r="BM127" s="428"/>
      <c r="BN127" s="428"/>
      <c r="BO127" s="428"/>
    </row>
    <row r="128" spans="47:67" ht="13.5" thickBot="1">
      <c r="AU128" s="427"/>
      <c r="AV128" s="467">
        <v>31</v>
      </c>
      <c r="AW128" s="468" t="s">
        <v>148</v>
      </c>
      <c r="AX128" s="469">
        <v>1</v>
      </c>
      <c r="AY128" s="428"/>
      <c r="AZ128" s="428"/>
      <c r="BA128" s="428"/>
      <c r="BB128" s="454"/>
      <c r="BC128" s="428"/>
      <c r="BD128" s="428"/>
      <c r="BE128" s="453"/>
      <c r="BF128" s="453"/>
      <c r="BG128" s="453"/>
      <c r="BH128" s="428"/>
      <c r="BI128" s="428"/>
      <c r="BJ128" s="428"/>
      <c r="BK128" s="428"/>
      <c r="BL128" s="428"/>
      <c r="BM128" s="428"/>
      <c r="BN128" s="428"/>
      <c r="BO128" s="428"/>
    </row>
    <row r="129" spans="47:67">
      <c r="AU129" s="427"/>
      <c r="AV129" s="467">
        <v>32</v>
      </c>
      <c r="AW129" s="468" t="s">
        <v>148</v>
      </c>
      <c r="AX129" s="469">
        <v>1</v>
      </c>
      <c r="AY129" s="428"/>
      <c r="AZ129" s="428"/>
      <c r="BA129" s="493" t="s">
        <v>160</v>
      </c>
      <c r="BB129" s="494"/>
      <c r="BC129" s="495" t="s">
        <v>160</v>
      </c>
      <c r="BD129" s="496"/>
      <c r="BE129" s="453"/>
      <c r="BF129" s="428"/>
      <c r="BG129" s="428"/>
      <c r="BH129" s="428"/>
      <c r="BI129" s="428"/>
      <c r="BJ129" s="428"/>
      <c r="BK129" s="428"/>
      <c r="BL129" s="428"/>
      <c r="BM129" s="428"/>
      <c r="BN129" s="428"/>
      <c r="BO129" s="428"/>
    </row>
    <row r="130" spans="47:67">
      <c r="AU130" s="427"/>
      <c r="AV130" s="467">
        <v>33</v>
      </c>
      <c r="AW130" s="468" t="s">
        <v>148</v>
      </c>
      <c r="AX130" s="469">
        <v>1</v>
      </c>
      <c r="AY130" s="428"/>
      <c r="AZ130" s="428"/>
      <c r="BA130" s="497" t="s">
        <v>161</v>
      </c>
      <c r="BB130" s="466"/>
      <c r="BC130" s="498" t="s">
        <v>162</v>
      </c>
      <c r="BD130" s="499"/>
      <c r="BE130" s="453"/>
      <c r="BF130" s="428"/>
      <c r="BG130" s="428"/>
      <c r="BH130" s="428"/>
      <c r="BI130" s="428"/>
      <c r="BJ130" s="428"/>
      <c r="BK130" s="428"/>
      <c r="BL130" s="428"/>
      <c r="BM130" s="428"/>
      <c r="BN130" s="428"/>
      <c r="BO130" s="428"/>
    </row>
    <row r="131" spans="47:67" ht="13.5" thickBot="1">
      <c r="AU131" s="427"/>
      <c r="AV131" s="467">
        <v>34</v>
      </c>
      <c r="AW131" s="468" t="s">
        <v>148</v>
      </c>
      <c r="AX131" s="469">
        <v>1</v>
      </c>
      <c r="AY131" s="428"/>
      <c r="AZ131" s="428"/>
      <c r="BA131" s="2460" t="str">
        <f>IF(BM95&gt;=BM123,BM95,BM123)</f>
        <v>-</v>
      </c>
      <c r="BB131" s="2461"/>
      <c r="BC131" s="2462" t="e">
        <f>IF(VLOOKUP(BB116,table_06,8,FALSE)&lt;=BC126,7,IF(VLOOKUP(BB116,table_06,11,FALSE)&lt;=BC126,10,11))</f>
        <v>#VALUE!</v>
      </c>
      <c r="BD131" s="2463"/>
      <c r="BE131" s="453"/>
      <c r="BF131" s="428"/>
      <c r="BG131" s="428"/>
      <c r="BH131" s="428"/>
      <c r="BI131" s="428"/>
      <c r="BJ131" s="428"/>
      <c r="BK131" s="428"/>
      <c r="BL131" s="428"/>
      <c r="BM131" s="428"/>
      <c r="BN131" s="428"/>
      <c r="BO131" s="428"/>
    </row>
    <row r="132" spans="47:67">
      <c r="AU132" s="427"/>
      <c r="AV132" s="467">
        <v>35</v>
      </c>
      <c r="AW132" s="468" t="s">
        <v>148</v>
      </c>
      <c r="AX132" s="469">
        <v>1</v>
      </c>
      <c r="AY132" s="428"/>
      <c r="AZ132" s="428"/>
      <c r="BA132" s="428"/>
      <c r="BB132" s="428"/>
      <c r="BC132" s="428"/>
      <c r="BD132" s="428"/>
      <c r="BE132" s="428"/>
      <c r="BF132" s="428"/>
      <c r="BG132" s="428"/>
      <c r="BH132" s="428"/>
      <c r="BI132" s="428"/>
      <c r="BJ132" s="428"/>
      <c r="BK132" s="428"/>
      <c r="BL132" s="428"/>
      <c r="BM132" s="428"/>
      <c r="BN132" s="428"/>
      <c r="BO132" s="428"/>
    </row>
    <row r="133" spans="47:67">
      <c r="AU133" s="427"/>
      <c r="AV133" s="467">
        <v>36</v>
      </c>
      <c r="AW133" s="468" t="s">
        <v>148</v>
      </c>
      <c r="AX133" s="469">
        <v>1</v>
      </c>
      <c r="AY133" s="428"/>
      <c r="AZ133" s="428"/>
      <c r="BA133" s="428"/>
      <c r="BB133" s="428"/>
      <c r="BC133" s="428"/>
      <c r="BD133" s="428"/>
      <c r="BE133" s="428"/>
      <c r="BF133" s="428"/>
      <c r="BG133" s="428"/>
      <c r="BH133" s="428"/>
      <c r="BI133" s="428"/>
      <c r="BJ133" s="428"/>
      <c r="BK133" s="428"/>
      <c r="BL133" s="428"/>
      <c r="BM133" s="428"/>
      <c r="BN133" s="428"/>
      <c r="BO133" s="428"/>
    </row>
    <row r="134" spans="47:67">
      <c r="AU134" s="427"/>
      <c r="AV134" s="467">
        <v>37</v>
      </c>
      <c r="AW134" s="468" t="s">
        <v>148</v>
      </c>
      <c r="AX134" s="469">
        <v>1</v>
      </c>
      <c r="AY134" s="428"/>
      <c r="AZ134" s="428"/>
      <c r="BA134" s="428"/>
      <c r="BB134" s="428"/>
      <c r="BC134" s="428"/>
      <c r="BD134" s="428"/>
      <c r="BE134" s="428"/>
      <c r="BF134" s="428"/>
      <c r="BG134" s="428"/>
      <c r="BH134" s="428"/>
      <c r="BI134" s="428"/>
      <c r="BJ134" s="428"/>
      <c r="BK134" s="428"/>
      <c r="BL134" s="428"/>
      <c r="BM134" s="428"/>
      <c r="BN134" s="428"/>
      <c r="BO134" s="428"/>
    </row>
    <row r="135" spans="47:67">
      <c r="AU135" s="427"/>
      <c r="AV135" s="467">
        <v>38</v>
      </c>
      <c r="AW135" s="468" t="s">
        <v>148</v>
      </c>
      <c r="AX135" s="469">
        <v>1</v>
      </c>
      <c r="AY135" s="428"/>
      <c r="AZ135" s="428"/>
      <c r="BA135" s="428"/>
      <c r="BB135" s="428"/>
      <c r="BC135" s="428"/>
      <c r="BD135" s="428"/>
      <c r="BE135" s="428"/>
      <c r="BF135" s="428"/>
      <c r="BG135" s="428"/>
      <c r="BH135" s="428"/>
      <c r="BI135" s="428"/>
      <c r="BJ135" s="428"/>
      <c r="BK135" s="428"/>
      <c r="BL135" s="428"/>
      <c r="BM135" s="428"/>
      <c r="BN135" s="428"/>
      <c r="BO135" s="428"/>
    </row>
    <row r="136" spans="47:67">
      <c r="AU136" s="427"/>
      <c r="AV136" s="467">
        <v>39</v>
      </c>
      <c r="AW136" s="468" t="s">
        <v>148</v>
      </c>
      <c r="AX136" s="469">
        <v>1</v>
      </c>
      <c r="AY136" s="428"/>
      <c r="AZ136" s="428"/>
      <c r="BA136" s="428"/>
      <c r="BB136" s="428"/>
      <c r="BC136" s="428"/>
      <c r="BD136" s="428"/>
      <c r="BE136" s="428"/>
      <c r="BF136" s="428"/>
      <c r="BG136" s="428"/>
      <c r="BH136" s="428"/>
      <c r="BI136" s="428"/>
      <c r="BJ136" s="428"/>
      <c r="BK136" s="428"/>
      <c r="BL136" s="428"/>
      <c r="BM136" s="428"/>
      <c r="BN136" s="428"/>
      <c r="BO136" s="428"/>
    </row>
    <row r="137" spans="47:67">
      <c r="AU137" s="427"/>
      <c r="AV137" s="467">
        <v>40</v>
      </c>
      <c r="AW137" s="468" t="s">
        <v>148</v>
      </c>
      <c r="AX137" s="469">
        <v>1</v>
      </c>
      <c r="AY137" s="428"/>
      <c r="AZ137" s="428"/>
      <c r="BA137" s="428"/>
      <c r="BB137" s="428"/>
      <c r="BC137" s="428"/>
      <c r="BD137" s="428"/>
      <c r="BE137" s="428"/>
      <c r="BF137" s="428"/>
      <c r="BG137" s="428"/>
      <c r="BH137" s="428"/>
      <c r="BI137" s="428"/>
      <c r="BJ137" s="428"/>
      <c r="BK137" s="428"/>
      <c r="BL137" s="428"/>
      <c r="BM137" s="428"/>
      <c r="BN137" s="428"/>
      <c r="BO137" s="428"/>
    </row>
    <row r="138" spans="47:67">
      <c r="AU138" s="427"/>
      <c r="AV138" s="467">
        <v>41</v>
      </c>
      <c r="AW138" s="468" t="s">
        <v>149</v>
      </c>
      <c r="AX138" s="469">
        <v>1</v>
      </c>
      <c r="AY138" s="428"/>
      <c r="AZ138" s="428"/>
      <c r="BA138" s="428"/>
      <c r="BB138" s="428"/>
      <c r="BC138" s="428"/>
      <c r="BD138" s="428"/>
      <c r="BE138" s="428"/>
      <c r="BF138" s="428"/>
      <c r="BG138" s="428"/>
      <c r="BH138" s="428"/>
      <c r="BI138" s="428"/>
      <c r="BJ138" s="428"/>
      <c r="BK138" s="428"/>
      <c r="BL138" s="428"/>
      <c r="BM138" s="428"/>
      <c r="BN138" s="428"/>
      <c r="BO138" s="428"/>
    </row>
    <row r="139" spans="47:67">
      <c r="AU139" s="427"/>
      <c r="AV139" s="467">
        <v>42</v>
      </c>
      <c r="AW139" s="468" t="s">
        <v>149</v>
      </c>
      <c r="AX139" s="469">
        <v>1</v>
      </c>
      <c r="AY139" s="428"/>
      <c r="AZ139" s="428"/>
      <c r="BA139" s="428"/>
      <c r="BB139" s="428"/>
      <c r="BC139" s="428"/>
      <c r="BD139" s="428"/>
      <c r="BE139" s="428"/>
      <c r="BF139" s="428"/>
      <c r="BG139" s="428"/>
      <c r="BH139" s="428"/>
      <c r="BI139" s="428"/>
      <c r="BJ139" s="428"/>
      <c r="BK139" s="428"/>
      <c r="BL139" s="428"/>
      <c r="BM139" s="428"/>
      <c r="BN139" s="428"/>
      <c r="BO139" s="428"/>
    </row>
    <row r="140" spans="47:67">
      <c r="AU140" s="427"/>
      <c r="AV140" s="467">
        <v>43</v>
      </c>
      <c r="AW140" s="468" t="s">
        <v>149</v>
      </c>
      <c r="AX140" s="469">
        <v>1</v>
      </c>
      <c r="AY140" s="428"/>
      <c r="AZ140" s="428"/>
      <c r="BA140" s="428"/>
      <c r="BB140" s="428"/>
      <c r="BC140" s="428"/>
      <c r="BD140" s="428"/>
      <c r="BE140" s="428"/>
      <c r="BF140" s="428"/>
      <c r="BG140" s="428"/>
      <c r="BH140" s="428"/>
      <c r="BI140" s="428"/>
      <c r="BJ140" s="428"/>
      <c r="BK140" s="428"/>
      <c r="BL140" s="428"/>
      <c r="BM140" s="428"/>
      <c r="BN140" s="428"/>
      <c r="BO140" s="428"/>
    </row>
    <row r="141" spans="47:67">
      <c r="AU141" s="427"/>
      <c r="AV141" s="467">
        <v>44</v>
      </c>
      <c r="AW141" s="468" t="s">
        <v>149</v>
      </c>
      <c r="AX141" s="469">
        <v>1</v>
      </c>
      <c r="AY141" s="428"/>
      <c r="AZ141" s="428"/>
      <c r="BA141" s="428"/>
      <c r="BB141" s="428"/>
      <c r="BC141" s="428"/>
      <c r="BD141" s="428"/>
      <c r="BE141" s="428"/>
      <c r="BF141" s="428"/>
      <c r="BG141" s="428"/>
      <c r="BH141" s="428"/>
      <c r="BI141" s="428"/>
      <c r="BJ141" s="428"/>
      <c r="BK141" s="428"/>
      <c r="BL141" s="428"/>
      <c r="BM141" s="428"/>
      <c r="BN141" s="428"/>
      <c r="BO141" s="428"/>
    </row>
    <row r="142" spans="47:67">
      <c r="AU142" s="427"/>
      <c r="AV142" s="467">
        <v>45</v>
      </c>
      <c r="AW142" s="468" t="s">
        <v>149</v>
      </c>
      <c r="AX142" s="469">
        <v>1</v>
      </c>
      <c r="AY142" s="428"/>
      <c r="AZ142" s="428"/>
      <c r="BA142" s="428"/>
      <c r="BB142" s="428"/>
      <c r="BC142" s="428"/>
      <c r="BD142" s="428"/>
      <c r="BE142" s="428"/>
      <c r="BF142" s="428"/>
      <c r="BG142" s="428"/>
      <c r="BH142" s="428"/>
      <c r="BI142" s="428"/>
      <c r="BJ142" s="428"/>
      <c r="BK142" s="428"/>
      <c r="BL142" s="428"/>
      <c r="BM142" s="428"/>
      <c r="BN142" s="428"/>
      <c r="BO142" s="428"/>
    </row>
    <row r="143" spans="47:67">
      <c r="AU143" s="427"/>
      <c r="AV143" s="467">
        <v>46</v>
      </c>
      <c r="AW143" s="468" t="s">
        <v>149</v>
      </c>
      <c r="AX143" s="469">
        <v>1</v>
      </c>
      <c r="AY143" s="428"/>
      <c r="AZ143" s="428"/>
      <c r="BA143" s="428"/>
      <c r="BB143" s="428"/>
      <c r="BC143" s="428"/>
      <c r="BD143" s="428"/>
      <c r="BE143" s="428"/>
      <c r="BF143" s="428"/>
      <c r="BG143" s="428"/>
      <c r="BH143" s="428"/>
      <c r="BI143" s="428"/>
      <c r="BJ143" s="428"/>
      <c r="BK143" s="428"/>
      <c r="BL143" s="428"/>
      <c r="BM143" s="428"/>
      <c r="BN143" s="428"/>
      <c r="BO143" s="428"/>
    </row>
    <row r="144" spans="47:67">
      <c r="AU144" s="427"/>
      <c r="AV144" s="467">
        <v>47</v>
      </c>
      <c r="AW144" s="468" t="s">
        <v>149</v>
      </c>
      <c r="AX144" s="469">
        <v>1</v>
      </c>
      <c r="AY144" s="428"/>
      <c r="AZ144" s="428"/>
      <c r="BA144" s="428"/>
      <c r="BB144" s="428"/>
      <c r="BC144" s="428"/>
      <c r="BD144" s="428"/>
      <c r="BE144" s="428"/>
      <c r="BF144" s="428"/>
      <c r="BG144" s="428"/>
      <c r="BH144" s="428"/>
      <c r="BI144" s="428"/>
      <c r="BJ144" s="428"/>
      <c r="BK144" s="428"/>
      <c r="BL144" s="428"/>
      <c r="BM144" s="428"/>
      <c r="BN144" s="428"/>
      <c r="BO144" s="428"/>
    </row>
    <row r="145" spans="47:67">
      <c r="AU145" s="427"/>
      <c r="AV145" s="467">
        <v>48</v>
      </c>
      <c r="AW145" s="468" t="s">
        <v>149</v>
      </c>
      <c r="AX145" s="469">
        <v>1</v>
      </c>
      <c r="AY145" s="428"/>
      <c r="AZ145" s="428"/>
      <c r="BA145" s="428"/>
      <c r="BB145" s="428"/>
      <c r="BC145" s="428"/>
      <c r="BD145" s="428"/>
      <c r="BE145" s="428"/>
      <c r="BF145" s="428"/>
      <c r="BG145" s="428"/>
      <c r="BH145" s="428"/>
      <c r="BI145" s="428"/>
      <c r="BJ145" s="428"/>
      <c r="BK145" s="428"/>
      <c r="BL145" s="428"/>
      <c r="BM145" s="428"/>
      <c r="BN145" s="428"/>
      <c r="BO145" s="428"/>
    </row>
    <row r="146" spans="47:67">
      <c r="AU146" s="427"/>
      <c r="AV146" s="467">
        <v>49</v>
      </c>
      <c r="AW146" s="468" t="s">
        <v>149</v>
      </c>
      <c r="AX146" s="469">
        <v>1</v>
      </c>
      <c r="AY146" s="428"/>
      <c r="AZ146" s="428"/>
      <c r="BA146" s="428"/>
      <c r="BB146" s="428"/>
      <c r="BC146" s="428"/>
      <c r="BD146" s="428"/>
      <c r="BE146" s="428"/>
      <c r="BF146" s="428"/>
      <c r="BG146" s="428"/>
      <c r="BH146" s="428"/>
      <c r="BI146" s="428"/>
      <c r="BJ146" s="428"/>
      <c r="BK146" s="428"/>
      <c r="BL146" s="428"/>
      <c r="BM146" s="428"/>
      <c r="BN146" s="428"/>
      <c r="BO146" s="428"/>
    </row>
    <row r="147" spans="47:67">
      <c r="AU147" s="427"/>
      <c r="AV147" s="467">
        <v>50</v>
      </c>
      <c r="AW147" s="468" t="s">
        <v>149</v>
      </c>
      <c r="AX147" s="469">
        <v>1</v>
      </c>
      <c r="AY147" s="428"/>
      <c r="AZ147" s="428"/>
      <c r="BA147" s="428"/>
      <c r="BB147" s="428"/>
      <c r="BC147" s="428"/>
      <c r="BD147" s="428"/>
      <c r="BE147" s="428"/>
      <c r="BF147" s="428"/>
      <c r="BG147" s="428"/>
      <c r="BH147" s="428"/>
      <c r="BI147" s="428"/>
      <c r="BJ147" s="428"/>
      <c r="BK147" s="428"/>
      <c r="BL147" s="428"/>
      <c r="BM147" s="428"/>
      <c r="BN147" s="428"/>
      <c r="BO147" s="428"/>
    </row>
    <row r="148" spans="47:67">
      <c r="AU148" s="427"/>
      <c r="AV148" s="467">
        <v>51</v>
      </c>
      <c r="AW148" s="468" t="s">
        <v>149</v>
      </c>
      <c r="AX148" s="469">
        <v>1</v>
      </c>
      <c r="AY148" s="428"/>
      <c r="AZ148" s="428"/>
      <c r="BA148" s="428"/>
      <c r="BB148" s="428"/>
      <c r="BC148" s="428"/>
      <c r="BD148" s="428"/>
      <c r="BE148" s="428"/>
      <c r="BF148" s="428"/>
      <c r="BG148" s="428"/>
      <c r="BH148" s="428"/>
      <c r="BI148" s="428"/>
      <c r="BJ148" s="428"/>
      <c r="BK148" s="428"/>
      <c r="BL148" s="428"/>
      <c r="BM148" s="428"/>
      <c r="BN148" s="428"/>
      <c r="BO148" s="428"/>
    </row>
    <row r="149" spans="47:67">
      <c r="AU149" s="427"/>
      <c r="AV149" s="467">
        <v>52</v>
      </c>
      <c r="AW149" s="468" t="s">
        <v>149</v>
      </c>
      <c r="AX149" s="469">
        <v>1</v>
      </c>
      <c r="AY149" s="428"/>
      <c r="AZ149" s="428"/>
      <c r="BA149" s="428"/>
      <c r="BB149" s="428"/>
      <c r="BC149" s="428"/>
      <c r="BD149" s="428"/>
      <c r="BE149" s="428"/>
      <c r="BF149" s="428"/>
      <c r="BG149" s="428"/>
      <c r="BH149" s="428"/>
      <c r="BI149" s="428"/>
      <c r="BJ149" s="428"/>
      <c r="BK149" s="428"/>
      <c r="BL149" s="428"/>
      <c r="BM149" s="428"/>
      <c r="BN149" s="428"/>
      <c r="BO149" s="428"/>
    </row>
    <row r="150" spans="47:67">
      <c r="AU150" s="427"/>
      <c r="AV150" s="467">
        <v>53</v>
      </c>
      <c r="AW150" s="468" t="s">
        <v>149</v>
      </c>
      <c r="AX150" s="469">
        <v>1</v>
      </c>
      <c r="AY150" s="428"/>
      <c r="AZ150" s="428"/>
      <c r="BA150" s="428"/>
      <c r="BB150" s="428"/>
      <c r="BC150" s="428"/>
      <c r="BD150" s="428"/>
      <c r="BE150" s="428"/>
      <c r="BF150" s="428"/>
      <c r="BG150" s="428"/>
      <c r="BH150" s="428"/>
      <c r="BI150" s="428"/>
      <c r="BJ150" s="428"/>
      <c r="BK150" s="428"/>
      <c r="BL150" s="428"/>
      <c r="BM150" s="428"/>
      <c r="BN150" s="428"/>
      <c r="BO150" s="428"/>
    </row>
    <row r="151" spans="47:67">
      <c r="AU151" s="427"/>
      <c r="AV151" s="467">
        <v>54</v>
      </c>
      <c r="AW151" s="468" t="s">
        <v>149</v>
      </c>
      <c r="AX151" s="469">
        <v>1</v>
      </c>
      <c r="AY151" s="428"/>
      <c r="AZ151" s="428"/>
      <c r="BA151" s="428"/>
      <c r="BB151" s="428"/>
      <c r="BC151" s="428"/>
      <c r="BD151" s="428"/>
      <c r="BE151" s="428"/>
      <c r="BF151" s="428"/>
      <c r="BG151" s="428"/>
      <c r="BH151" s="428"/>
      <c r="BI151" s="428"/>
      <c r="BJ151" s="428"/>
      <c r="BK151" s="428"/>
      <c r="BL151" s="428"/>
      <c r="BM151" s="428"/>
      <c r="BN151" s="428"/>
      <c r="BO151" s="428"/>
    </row>
    <row r="152" spans="47:67">
      <c r="AU152" s="427"/>
      <c r="AV152" s="467">
        <v>55</v>
      </c>
      <c r="AW152" s="468" t="s">
        <v>149</v>
      </c>
      <c r="AX152" s="469">
        <v>1</v>
      </c>
      <c r="AY152" s="428"/>
      <c r="AZ152" s="428"/>
      <c r="BA152" s="428"/>
      <c r="BB152" s="428"/>
      <c r="BC152" s="428"/>
      <c r="BD152" s="428"/>
      <c r="BE152" s="428"/>
      <c r="BF152" s="428"/>
      <c r="BG152" s="428"/>
      <c r="BH152" s="428"/>
      <c r="BI152" s="428"/>
      <c r="BJ152" s="428"/>
      <c r="BK152" s="428"/>
      <c r="BL152" s="428"/>
      <c r="BM152" s="428"/>
      <c r="BN152" s="428"/>
      <c r="BO152" s="428"/>
    </row>
    <row r="153" spans="47:67">
      <c r="AU153" s="427"/>
      <c r="AV153" s="467">
        <v>56</v>
      </c>
      <c r="AW153" s="468" t="s">
        <v>149</v>
      </c>
      <c r="AX153" s="469">
        <v>1</v>
      </c>
      <c r="AY153" s="428"/>
      <c r="AZ153" s="428"/>
      <c r="BA153" s="428"/>
      <c r="BB153" s="428"/>
      <c r="BC153" s="428"/>
      <c r="BD153" s="428"/>
      <c r="BE153" s="428"/>
      <c r="BF153" s="428"/>
      <c r="BG153" s="428"/>
      <c r="BH153" s="428"/>
      <c r="BI153" s="428"/>
      <c r="BJ153" s="428"/>
      <c r="BK153" s="428"/>
      <c r="BL153" s="428"/>
      <c r="BM153" s="428"/>
      <c r="BN153" s="428"/>
      <c r="BO153" s="428"/>
    </row>
    <row r="154" spans="47:67">
      <c r="AU154" s="427"/>
      <c r="AV154" s="467">
        <v>57</v>
      </c>
      <c r="AW154" s="468" t="s">
        <v>149</v>
      </c>
      <c r="AX154" s="469">
        <v>1</v>
      </c>
      <c r="AY154" s="428"/>
      <c r="AZ154" s="428"/>
      <c r="BA154" s="428"/>
      <c r="BB154" s="428"/>
      <c r="BC154" s="428"/>
      <c r="BD154" s="428"/>
      <c r="BE154" s="428"/>
      <c r="BF154" s="428"/>
      <c r="BG154" s="428"/>
      <c r="BH154" s="428"/>
      <c r="BI154" s="428"/>
      <c r="BJ154" s="428"/>
      <c r="BK154" s="428"/>
      <c r="BL154" s="428"/>
      <c r="BM154" s="428"/>
      <c r="BN154" s="428"/>
      <c r="BO154" s="428"/>
    </row>
    <row r="155" spans="47:67">
      <c r="AU155" s="427"/>
      <c r="AV155" s="467">
        <v>58</v>
      </c>
      <c r="AW155" s="468" t="s">
        <v>149</v>
      </c>
      <c r="AX155" s="469">
        <v>1</v>
      </c>
      <c r="AY155" s="428"/>
      <c r="AZ155" s="428"/>
      <c r="BA155" s="428"/>
      <c r="BB155" s="428"/>
      <c r="BC155" s="428"/>
      <c r="BD155" s="428"/>
      <c r="BE155" s="428"/>
      <c r="BF155" s="428"/>
      <c r="BG155" s="428"/>
      <c r="BH155" s="428"/>
      <c r="BI155" s="428"/>
      <c r="BJ155" s="428"/>
      <c r="BK155" s="428"/>
      <c r="BL155" s="428"/>
      <c r="BM155" s="428"/>
      <c r="BN155" s="428"/>
      <c r="BO155" s="428"/>
    </row>
    <row r="156" spans="47:67">
      <c r="AU156" s="427"/>
      <c r="AV156" s="467">
        <v>59</v>
      </c>
      <c r="AW156" s="468" t="s">
        <v>149</v>
      </c>
      <c r="AX156" s="469">
        <v>1</v>
      </c>
      <c r="AY156" s="428"/>
      <c r="AZ156" s="428"/>
      <c r="BA156" s="428"/>
      <c r="BB156" s="428"/>
      <c r="BC156" s="428"/>
      <c r="BD156" s="428"/>
      <c r="BE156" s="428"/>
      <c r="BF156" s="428"/>
      <c r="BG156" s="428"/>
      <c r="BH156" s="428"/>
      <c r="BI156" s="428"/>
      <c r="BJ156" s="428"/>
      <c r="BK156" s="428"/>
      <c r="BL156" s="428"/>
      <c r="BM156" s="428"/>
      <c r="BN156" s="428"/>
      <c r="BO156" s="428"/>
    </row>
    <row r="157" spans="47:67">
      <c r="AU157" s="427"/>
      <c r="AV157" s="467">
        <v>60</v>
      </c>
      <c r="AW157" s="468" t="s">
        <v>149</v>
      </c>
      <c r="AX157" s="469">
        <v>1</v>
      </c>
      <c r="AY157" s="428"/>
      <c r="AZ157" s="428"/>
      <c r="BA157" s="428"/>
      <c r="BB157" s="428"/>
      <c r="BC157" s="428"/>
      <c r="BD157" s="428"/>
      <c r="BE157" s="428"/>
      <c r="BF157" s="428"/>
      <c r="BG157" s="428"/>
      <c r="BH157" s="428"/>
      <c r="BI157" s="428"/>
      <c r="BJ157" s="428"/>
      <c r="BK157" s="428"/>
      <c r="BL157" s="428"/>
      <c r="BM157" s="428"/>
      <c r="BN157" s="428"/>
      <c r="BO157" s="428"/>
    </row>
    <row r="158" spans="47:67">
      <c r="AU158" s="427"/>
      <c r="AV158" s="467">
        <v>61</v>
      </c>
      <c r="AW158" s="468" t="s">
        <v>150</v>
      </c>
      <c r="AX158" s="469">
        <v>2</v>
      </c>
      <c r="AY158" s="428"/>
      <c r="AZ158" s="428"/>
      <c r="BA158" s="428"/>
      <c r="BB158" s="428"/>
      <c r="BC158" s="428"/>
      <c r="BD158" s="428"/>
      <c r="BE158" s="428"/>
      <c r="BF158" s="428"/>
      <c r="BG158" s="428"/>
      <c r="BH158" s="428"/>
      <c r="BI158" s="428"/>
      <c r="BJ158" s="428"/>
      <c r="BK158" s="428"/>
      <c r="BL158" s="428"/>
      <c r="BM158" s="428"/>
      <c r="BN158" s="428"/>
      <c r="BO158" s="428"/>
    </row>
    <row r="159" spans="47:67">
      <c r="AU159" s="427"/>
      <c r="AV159" s="467">
        <v>62</v>
      </c>
      <c r="AW159" s="468" t="s">
        <v>150</v>
      </c>
      <c r="AX159" s="469">
        <v>2</v>
      </c>
      <c r="AY159" s="428"/>
      <c r="AZ159" s="428"/>
      <c r="BA159" s="428"/>
      <c r="BB159" s="428"/>
      <c r="BC159" s="428"/>
      <c r="BD159" s="428"/>
      <c r="BE159" s="428"/>
      <c r="BF159" s="428"/>
      <c r="BG159" s="428"/>
      <c r="BH159" s="428"/>
      <c r="BI159" s="428"/>
      <c r="BJ159" s="428"/>
      <c r="BK159" s="428"/>
      <c r="BL159" s="428"/>
      <c r="BM159" s="428"/>
      <c r="BN159" s="428"/>
      <c r="BO159" s="428"/>
    </row>
    <row r="160" spans="47:67">
      <c r="AU160" s="427"/>
      <c r="AV160" s="467">
        <v>63</v>
      </c>
      <c r="AW160" s="468" t="s">
        <v>150</v>
      </c>
      <c r="AX160" s="469">
        <v>2</v>
      </c>
      <c r="AY160" s="428"/>
      <c r="AZ160" s="428"/>
      <c r="BA160" s="428"/>
      <c r="BB160" s="428"/>
      <c r="BC160" s="428"/>
      <c r="BD160" s="428"/>
      <c r="BE160" s="428"/>
      <c r="BF160" s="428"/>
      <c r="BG160" s="428"/>
      <c r="BH160" s="428"/>
      <c r="BI160" s="428"/>
      <c r="BJ160" s="428"/>
      <c r="BK160" s="428"/>
      <c r="BL160" s="428"/>
      <c r="BM160" s="428"/>
      <c r="BN160" s="428"/>
      <c r="BO160" s="428"/>
    </row>
    <row r="161" spans="47:67">
      <c r="AU161" s="427"/>
      <c r="AV161" s="467">
        <v>64</v>
      </c>
      <c r="AW161" s="468" t="s">
        <v>150</v>
      </c>
      <c r="AX161" s="469">
        <v>2</v>
      </c>
      <c r="AY161" s="428"/>
      <c r="AZ161" s="428"/>
      <c r="BA161" s="428"/>
      <c r="BB161" s="428"/>
      <c r="BC161" s="428"/>
      <c r="BD161" s="428"/>
      <c r="BE161" s="428"/>
      <c r="BF161" s="428"/>
      <c r="BG161" s="428"/>
      <c r="BH161" s="428"/>
      <c r="BI161" s="428"/>
      <c r="BJ161" s="428"/>
      <c r="BK161" s="428"/>
      <c r="BL161" s="428"/>
      <c r="BM161" s="428"/>
      <c r="BN161" s="428"/>
      <c r="BO161" s="428"/>
    </row>
    <row r="162" spans="47:67">
      <c r="AU162" s="427"/>
      <c r="AV162" s="467">
        <v>65</v>
      </c>
      <c r="AW162" s="468" t="s">
        <v>150</v>
      </c>
      <c r="AX162" s="469">
        <v>2</v>
      </c>
      <c r="AY162" s="428"/>
      <c r="AZ162" s="428"/>
      <c r="BA162" s="428"/>
      <c r="BB162" s="428"/>
      <c r="BC162" s="428"/>
      <c r="BD162" s="428"/>
      <c r="BE162" s="428"/>
      <c r="BF162" s="428"/>
      <c r="BG162" s="428"/>
      <c r="BH162" s="428"/>
      <c r="BI162" s="428"/>
      <c r="BJ162" s="428"/>
      <c r="BK162" s="428"/>
      <c r="BL162" s="428"/>
      <c r="BM162" s="428"/>
      <c r="BN162" s="428"/>
      <c r="BO162" s="428"/>
    </row>
    <row r="163" spans="47:67">
      <c r="AU163" s="427"/>
      <c r="AV163" s="467">
        <v>66</v>
      </c>
      <c r="AW163" s="468" t="s">
        <v>150</v>
      </c>
      <c r="AX163" s="469">
        <v>2</v>
      </c>
      <c r="AY163" s="428"/>
      <c r="AZ163" s="428"/>
      <c r="BA163" s="428"/>
      <c r="BB163" s="428"/>
      <c r="BC163" s="428"/>
      <c r="BD163" s="428"/>
      <c r="BE163" s="428"/>
      <c r="BF163" s="428"/>
      <c r="BG163" s="428"/>
      <c r="BH163" s="428"/>
      <c r="BI163" s="428"/>
      <c r="BJ163" s="428"/>
      <c r="BK163" s="428"/>
      <c r="BL163" s="428"/>
      <c r="BM163" s="428"/>
      <c r="BN163" s="428"/>
      <c r="BO163" s="428"/>
    </row>
    <row r="164" spans="47:67">
      <c r="AU164" s="427"/>
      <c r="AV164" s="467">
        <v>67</v>
      </c>
      <c r="AW164" s="468" t="s">
        <v>150</v>
      </c>
      <c r="AX164" s="469">
        <v>2</v>
      </c>
      <c r="AY164" s="428"/>
      <c r="AZ164" s="428"/>
      <c r="BA164" s="428"/>
      <c r="BB164" s="428"/>
      <c r="BC164" s="428"/>
      <c r="BD164" s="428"/>
      <c r="BE164" s="428"/>
      <c r="BF164" s="428"/>
      <c r="BG164" s="428"/>
      <c r="BH164" s="428"/>
      <c r="BI164" s="428"/>
      <c r="BJ164" s="428"/>
      <c r="BK164" s="428"/>
      <c r="BL164" s="428"/>
      <c r="BM164" s="428"/>
      <c r="BN164" s="428"/>
      <c r="BO164" s="428"/>
    </row>
    <row r="165" spans="47:67">
      <c r="AU165" s="427"/>
      <c r="AV165" s="467">
        <v>68</v>
      </c>
      <c r="AW165" s="468" t="s">
        <v>150</v>
      </c>
      <c r="AX165" s="469">
        <v>2</v>
      </c>
      <c r="AY165" s="428"/>
      <c r="AZ165" s="428"/>
      <c r="BA165" s="428"/>
      <c r="BB165" s="428"/>
      <c r="BC165" s="428"/>
      <c r="BD165" s="428"/>
      <c r="BE165" s="428"/>
      <c r="BF165" s="428"/>
      <c r="BG165" s="428"/>
      <c r="BH165" s="428"/>
      <c r="BI165" s="428"/>
      <c r="BJ165" s="428"/>
      <c r="BK165" s="428"/>
      <c r="BL165" s="428"/>
      <c r="BM165" s="428"/>
      <c r="BN165" s="428"/>
      <c r="BO165" s="428"/>
    </row>
    <row r="166" spans="47:67">
      <c r="AU166" s="427"/>
      <c r="AV166" s="467">
        <v>69</v>
      </c>
      <c r="AW166" s="468" t="s">
        <v>150</v>
      </c>
      <c r="AX166" s="469">
        <v>2</v>
      </c>
      <c r="AY166" s="428"/>
      <c r="AZ166" s="428"/>
      <c r="BA166" s="428"/>
      <c r="BB166" s="428"/>
      <c r="BC166" s="428"/>
      <c r="BD166" s="428"/>
      <c r="BE166" s="428"/>
      <c r="BF166" s="428"/>
      <c r="BG166" s="428"/>
      <c r="BH166" s="428"/>
      <c r="BI166" s="428"/>
      <c r="BJ166" s="428"/>
      <c r="BK166" s="428"/>
      <c r="BL166" s="428"/>
      <c r="BM166" s="428"/>
      <c r="BN166" s="428"/>
      <c r="BO166" s="428"/>
    </row>
    <row r="167" spans="47:67">
      <c r="AU167" s="427"/>
      <c r="AV167" s="467">
        <v>70</v>
      </c>
      <c r="AW167" s="468" t="s">
        <v>150</v>
      </c>
      <c r="AX167" s="469">
        <v>2</v>
      </c>
      <c r="AY167" s="428"/>
      <c r="AZ167" s="428"/>
      <c r="BA167" s="428"/>
      <c r="BB167" s="428"/>
      <c r="BC167" s="428"/>
      <c r="BD167" s="428"/>
      <c r="BE167" s="428"/>
      <c r="BF167" s="428"/>
      <c r="BG167" s="428"/>
      <c r="BH167" s="428"/>
      <c r="BI167" s="428"/>
      <c r="BJ167" s="428"/>
      <c r="BK167" s="428"/>
      <c r="BL167" s="428"/>
      <c r="BM167" s="428"/>
      <c r="BN167" s="428"/>
      <c r="BO167" s="428"/>
    </row>
    <row r="168" spans="47:67">
      <c r="AU168" s="427"/>
      <c r="AV168" s="467">
        <v>71</v>
      </c>
      <c r="AW168" s="468" t="s">
        <v>150</v>
      </c>
      <c r="AX168" s="469">
        <v>2</v>
      </c>
      <c r="AY168" s="428"/>
      <c r="AZ168" s="428"/>
      <c r="BA168" s="428"/>
      <c r="BB168" s="428"/>
      <c r="BC168" s="428"/>
      <c r="BD168" s="428"/>
      <c r="BE168" s="428"/>
      <c r="BF168" s="428"/>
      <c r="BG168" s="428"/>
      <c r="BH168" s="428"/>
      <c r="BI168" s="428"/>
      <c r="BJ168" s="428"/>
      <c r="BK168" s="428"/>
      <c r="BL168" s="428"/>
      <c r="BM168" s="428"/>
      <c r="BN168" s="428"/>
      <c r="BO168" s="428"/>
    </row>
    <row r="169" spans="47:67">
      <c r="AU169" s="427"/>
      <c r="AV169" s="467">
        <v>72</v>
      </c>
      <c r="AW169" s="468" t="s">
        <v>150</v>
      </c>
      <c r="AX169" s="469">
        <v>2</v>
      </c>
      <c r="AY169" s="428"/>
      <c r="AZ169" s="428"/>
      <c r="BA169" s="428"/>
      <c r="BB169" s="428"/>
      <c r="BC169" s="428"/>
      <c r="BD169" s="428"/>
      <c r="BE169" s="428"/>
      <c r="BF169" s="428"/>
      <c r="BG169" s="428"/>
      <c r="BH169" s="428"/>
      <c r="BI169" s="428"/>
      <c r="BJ169" s="428"/>
      <c r="BK169" s="428"/>
      <c r="BL169" s="428"/>
      <c r="BM169" s="428"/>
      <c r="BN169" s="428"/>
      <c r="BO169" s="428"/>
    </row>
    <row r="170" spans="47:67">
      <c r="AU170" s="427"/>
      <c r="AV170" s="467">
        <v>73</v>
      </c>
      <c r="AW170" s="468" t="s">
        <v>150</v>
      </c>
      <c r="AX170" s="469">
        <v>2</v>
      </c>
      <c r="AY170" s="428"/>
      <c r="AZ170" s="428"/>
      <c r="BA170" s="428"/>
      <c r="BB170" s="428"/>
      <c r="BC170" s="428"/>
      <c r="BD170" s="428"/>
      <c r="BE170" s="428"/>
      <c r="BF170" s="428"/>
      <c r="BG170" s="428"/>
      <c r="BH170" s="428"/>
      <c r="BI170" s="428"/>
      <c r="BJ170" s="428"/>
      <c r="BK170" s="428"/>
      <c r="BL170" s="428"/>
      <c r="BM170" s="428"/>
      <c r="BN170" s="428"/>
      <c r="BO170" s="428"/>
    </row>
    <row r="171" spans="47:67">
      <c r="AU171" s="427"/>
      <c r="AV171" s="467">
        <v>74</v>
      </c>
      <c r="AW171" s="468" t="s">
        <v>150</v>
      </c>
      <c r="AX171" s="469">
        <v>2</v>
      </c>
      <c r="AY171" s="428"/>
      <c r="AZ171" s="428"/>
      <c r="BA171" s="428"/>
      <c r="BB171" s="428"/>
      <c r="BC171" s="428"/>
      <c r="BD171" s="428"/>
      <c r="BE171" s="428"/>
      <c r="BF171" s="428"/>
      <c r="BG171" s="428"/>
      <c r="BH171" s="428"/>
      <c r="BI171" s="428"/>
      <c r="BJ171" s="428"/>
      <c r="BK171" s="428"/>
      <c r="BL171" s="428"/>
      <c r="BM171" s="428"/>
      <c r="BN171" s="428"/>
      <c r="BO171" s="428"/>
    </row>
    <row r="172" spans="47:67">
      <c r="AU172" s="427"/>
      <c r="AV172" s="467">
        <v>75</v>
      </c>
      <c r="AW172" s="468" t="s">
        <v>150</v>
      </c>
      <c r="AX172" s="469">
        <v>2</v>
      </c>
      <c r="AY172" s="428"/>
      <c r="AZ172" s="428"/>
      <c r="BA172" s="428"/>
      <c r="BB172" s="428"/>
      <c r="BC172" s="428"/>
      <c r="BD172" s="428"/>
      <c r="BE172" s="428"/>
      <c r="BF172" s="428"/>
      <c r="BG172" s="428"/>
      <c r="BH172" s="428"/>
      <c r="BI172" s="428"/>
      <c r="BJ172" s="428"/>
      <c r="BK172" s="428"/>
      <c r="BL172" s="428"/>
      <c r="BM172" s="428"/>
      <c r="BN172" s="428"/>
      <c r="BO172" s="428"/>
    </row>
    <row r="173" spans="47:67">
      <c r="AU173" s="427"/>
      <c r="AV173" s="467">
        <v>76</v>
      </c>
      <c r="AW173" s="468" t="s">
        <v>150</v>
      </c>
      <c r="AX173" s="469">
        <v>2</v>
      </c>
      <c r="AY173" s="428"/>
      <c r="AZ173" s="428"/>
      <c r="BA173" s="428"/>
      <c r="BB173" s="428"/>
      <c r="BC173" s="428"/>
      <c r="BD173" s="428"/>
      <c r="BE173" s="428"/>
      <c r="BF173" s="428"/>
      <c r="BG173" s="428"/>
      <c r="BH173" s="428"/>
      <c r="BI173" s="428"/>
      <c r="BJ173" s="428"/>
      <c r="BK173" s="428"/>
      <c r="BL173" s="428"/>
      <c r="BM173" s="428"/>
      <c r="BN173" s="428"/>
      <c r="BO173" s="428"/>
    </row>
    <row r="174" spans="47:67">
      <c r="AU174" s="427"/>
      <c r="AV174" s="467">
        <v>77</v>
      </c>
      <c r="AW174" s="468" t="s">
        <v>150</v>
      </c>
      <c r="AX174" s="469">
        <v>2</v>
      </c>
      <c r="AY174" s="428"/>
      <c r="AZ174" s="428"/>
      <c r="BA174" s="428"/>
      <c r="BB174" s="428"/>
      <c r="BC174" s="428"/>
      <c r="BD174" s="428"/>
      <c r="BE174" s="428"/>
      <c r="BF174" s="428"/>
      <c r="BG174" s="428"/>
      <c r="BH174" s="428"/>
      <c r="BI174" s="428"/>
      <c r="BJ174" s="428"/>
      <c r="BK174" s="428"/>
      <c r="BL174" s="428"/>
      <c r="BM174" s="428"/>
      <c r="BN174" s="428"/>
      <c r="BO174" s="428"/>
    </row>
    <row r="175" spans="47:67">
      <c r="AU175" s="427"/>
      <c r="AV175" s="467">
        <v>78</v>
      </c>
      <c r="AW175" s="468" t="s">
        <v>150</v>
      </c>
      <c r="AX175" s="469">
        <v>2</v>
      </c>
      <c r="AY175" s="428"/>
      <c r="AZ175" s="428"/>
      <c r="BA175" s="428"/>
      <c r="BB175" s="428"/>
      <c r="BC175" s="428"/>
      <c r="BD175" s="428"/>
      <c r="BE175" s="428"/>
      <c r="BF175" s="428"/>
      <c r="BG175" s="428"/>
      <c r="BH175" s="428"/>
      <c r="BI175" s="428"/>
      <c r="BJ175" s="428"/>
      <c r="BK175" s="428"/>
      <c r="BL175" s="428"/>
      <c r="BM175" s="428"/>
      <c r="BN175" s="428"/>
      <c r="BO175" s="428"/>
    </row>
    <row r="176" spans="47:67">
      <c r="AU176" s="427"/>
      <c r="AV176" s="467">
        <v>79</v>
      </c>
      <c r="AW176" s="468" t="s">
        <v>150</v>
      </c>
      <c r="AX176" s="469">
        <v>2</v>
      </c>
      <c r="AY176" s="428"/>
      <c r="AZ176" s="428"/>
      <c r="BA176" s="428"/>
      <c r="BB176" s="428"/>
      <c r="BC176" s="428"/>
      <c r="BD176" s="428"/>
      <c r="BE176" s="428"/>
      <c r="BF176" s="428"/>
      <c r="BG176" s="428"/>
      <c r="BH176" s="428"/>
      <c r="BI176" s="428"/>
      <c r="BJ176" s="428"/>
      <c r="BK176" s="428"/>
      <c r="BL176" s="428"/>
      <c r="BM176" s="428"/>
      <c r="BN176" s="428"/>
      <c r="BO176" s="428"/>
    </row>
    <row r="177" spans="47:67">
      <c r="AU177" s="427"/>
      <c r="AV177" s="467">
        <v>80</v>
      </c>
      <c r="AW177" s="468" t="s">
        <v>150</v>
      </c>
      <c r="AX177" s="469">
        <v>2</v>
      </c>
      <c r="AY177" s="428"/>
      <c r="AZ177" s="428"/>
      <c r="BA177" s="428"/>
      <c r="BB177" s="428"/>
      <c r="BC177" s="428"/>
      <c r="BD177" s="428"/>
      <c r="BE177" s="428"/>
      <c r="BF177" s="428"/>
      <c r="BG177" s="428"/>
      <c r="BH177" s="428"/>
      <c r="BI177" s="428"/>
      <c r="BJ177" s="428"/>
      <c r="BK177" s="428"/>
      <c r="BL177" s="428"/>
      <c r="BM177" s="428"/>
      <c r="BN177" s="428"/>
      <c r="BO177" s="428"/>
    </row>
    <row r="178" spans="47:67">
      <c r="AU178" s="427"/>
      <c r="AV178" s="467">
        <v>81</v>
      </c>
      <c r="AW178" s="468" t="s">
        <v>150</v>
      </c>
      <c r="AX178" s="469">
        <v>2</v>
      </c>
      <c r="AY178" s="428"/>
      <c r="AZ178" s="428"/>
      <c r="BA178" s="428"/>
      <c r="BB178" s="428"/>
      <c r="BC178" s="428"/>
      <c r="BD178" s="428"/>
      <c r="BE178" s="428"/>
      <c r="BF178" s="428"/>
      <c r="BG178" s="428"/>
      <c r="BH178" s="428"/>
      <c r="BI178" s="428"/>
      <c r="BJ178" s="428"/>
      <c r="BK178" s="428"/>
      <c r="BL178" s="428"/>
      <c r="BM178" s="428"/>
      <c r="BN178" s="428"/>
      <c r="BO178" s="428"/>
    </row>
    <row r="179" spans="47:67">
      <c r="AU179" s="427"/>
      <c r="AV179" s="467">
        <v>82</v>
      </c>
      <c r="AW179" s="468" t="s">
        <v>150</v>
      </c>
      <c r="AX179" s="469">
        <v>2</v>
      </c>
      <c r="AY179" s="428"/>
      <c r="AZ179" s="428"/>
      <c r="BA179" s="428"/>
      <c r="BB179" s="428"/>
      <c r="BC179" s="428"/>
      <c r="BD179" s="428"/>
      <c r="BE179" s="428"/>
      <c r="BF179" s="428"/>
      <c r="BG179" s="428"/>
      <c r="BH179" s="428"/>
      <c r="BI179" s="428"/>
      <c r="BJ179" s="428"/>
      <c r="BK179" s="428"/>
      <c r="BL179" s="428"/>
      <c r="BM179" s="428"/>
      <c r="BN179" s="428"/>
      <c r="BO179" s="428"/>
    </row>
    <row r="180" spans="47:67">
      <c r="AU180" s="427"/>
      <c r="AV180" s="467">
        <v>83</v>
      </c>
      <c r="AW180" s="468" t="s">
        <v>150</v>
      </c>
      <c r="AX180" s="469">
        <v>2</v>
      </c>
      <c r="AY180" s="428"/>
      <c r="AZ180" s="428"/>
      <c r="BA180" s="428"/>
      <c r="BB180" s="428"/>
      <c r="BC180" s="428"/>
      <c r="BD180" s="428"/>
      <c r="BE180" s="428"/>
      <c r="BF180" s="428"/>
      <c r="BG180" s="428"/>
      <c r="BH180" s="428"/>
      <c r="BI180" s="428"/>
      <c r="BJ180" s="428"/>
      <c r="BK180" s="428"/>
      <c r="BL180" s="428"/>
      <c r="BM180" s="428"/>
      <c r="BN180" s="428"/>
      <c r="BO180" s="428"/>
    </row>
    <row r="181" spans="47:67">
      <c r="AU181" s="427"/>
      <c r="AV181" s="467">
        <v>84</v>
      </c>
      <c r="AW181" s="468" t="s">
        <v>150</v>
      </c>
      <c r="AX181" s="469">
        <v>2</v>
      </c>
      <c r="AY181" s="428"/>
      <c r="AZ181" s="428"/>
      <c r="BA181" s="428"/>
      <c r="BB181" s="428"/>
      <c r="BC181" s="428"/>
      <c r="BD181" s="428"/>
      <c r="BE181" s="428"/>
      <c r="BF181" s="428"/>
      <c r="BG181" s="428"/>
      <c r="BH181" s="428"/>
      <c r="BI181" s="428"/>
      <c r="BJ181" s="428"/>
      <c r="BK181" s="428"/>
      <c r="BL181" s="428"/>
      <c r="BM181" s="428"/>
      <c r="BN181" s="428"/>
      <c r="BO181" s="428"/>
    </row>
    <row r="182" spans="47:67">
      <c r="AU182" s="427"/>
      <c r="AV182" s="467">
        <v>85</v>
      </c>
      <c r="AW182" s="468" t="s">
        <v>150</v>
      </c>
      <c r="AX182" s="469">
        <v>2</v>
      </c>
      <c r="AY182" s="428"/>
      <c r="AZ182" s="428"/>
      <c r="BA182" s="428"/>
      <c r="BB182" s="428"/>
      <c r="BC182" s="428"/>
      <c r="BD182" s="428"/>
      <c r="BE182" s="428"/>
      <c r="BF182" s="428"/>
      <c r="BG182" s="428"/>
      <c r="BH182" s="428"/>
      <c r="BI182" s="428"/>
      <c r="BJ182" s="428"/>
      <c r="BK182" s="428"/>
      <c r="BL182" s="428"/>
      <c r="BM182" s="428"/>
      <c r="BN182" s="428"/>
      <c r="BO182" s="428"/>
    </row>
    <row r="183" spans="47:67">
      <c r="AU183" s="427"/>
      <c r="AV183" s="467">
        <v>86</v>
      </c>
      <c r="AW183" s="468" t="s">
        <v>150</v>
      </c>
      <c r="AX183" s="469">
        <v>2</v>
      </c>
      <c r="AY183" s="428"/>
      <c r="AZ183" s="428"/>
      <c r="BA183" s="428"/>
      <c r="BB183" s="428"/>
      <c r="BC183" s="428"/>
      <c r="BD183" s="428"/>
      <c r="BE183" s="428"/>
      <c r="BF183" s="428"/>
      <c r="BG183" s="428"/>
      <c r="BH183" s="428"/>
      <c r="BI183" s="428"/>
      <c r="BJ183" s="428"/>
      <c r="BK183" s="428"/>
      <c r="BL183" s="428"/>
      <c r="BM183" s="428"/>
      <c r="BN183" s="428"/>
      <c r="BO183" s="428"/>
    </row>
    <row r="184" spans="47:67">
      <c r="AU184" s="427"/>
      <c r="AV184" s="467">
        <v>87</v>
      </c>
      <c r="AW184" s="468" t="s">
        <v>150</v>
      </c>
      <c r="AX184" s="469">
        <v>2</v>
      </c>
      <c r="AY184" s="428"/>
      <c r="AZ184" s="428"/>
      <c r="BA184" s="428"/>
      <c r="BB184" s="428"/>
      <c r="BC184" s="428"/>
      <c r="BD184" s="428"/>
      <c r="BE184" s="428"/>
      <c r="BF184" s="428"/>
      <c r="BG184" s="428"/>
      <c r="BH184" s="428"/>
      <c r="BI184" s="428"/>
      <c r="BJ184" s="428"/>
      <c r="BK184" s="428"/>
      <c r="BL184" s="428"/>
      <c r="BM184" s="428"/>
      <c r="BN184" s="428"/>
      <c r="BO184" s="428"/>
    </row>
    <row r="185" spans="47:67">
      <c r="AU185" s="427"/>
      <c r="AV185" s="467">
        <v>88</v>
      </c>
      <c r="AW185" s="468" t="s">
        <v>150</v>
      </c>
      <c r="AX185" s="469">
        <v>2</v>
      </c>
      <c r="AY185" s="428"/>
      <c r="AZ185" s="428"/>
      <c r="BA185" s="428"/>
      <c r="BB185" s="428"/>
      <c r="BC185" s="428"/>
      <c r="BD185" s="428"/>
      <c r="BE185" s="428"/>
      <c r="BF185" s="428"/>
      <c r="BG185" s="428"/>
      <c r="BH185" s="428"/>
      <c r="BI185" s="428"/>
      <c r="BJ185" s="428"/>
      <c r="BK185" s="428"/>
      <c r="BL185" s="428"/>
      <c r="BM185" s="428"/>
      <c r="BN185" s="428"/>
      <c r="BO185" s="428"/>
    </row>
    <row r="186" spans="47:67">
      <c r="AU186" s="427"/>
      <c r="AV186" s="467">
        <v>89</v>
      </c>
      <c r="AW186" s="468" t="s">
        <v>150</v>
      </c>
      <c r="AX186" s="469">
        <v>2</v>
      </c>
      <c r="AY186" s="428"/>
      <c r="AZ186" s="428"/>
      <c r="BA186" s="428"/>
      <c r="BB186" s="428"/>
      <c r="BC186" s="428"/>
      <c r="BD186" s="428"/>
      <c r="BE186" s="428"/>
      <c r="BF186" s="428"/>
      <c r="BG186" s="428"/>
      <c r="BH186" s="428"/>
      <c r="BI186" s="428"/>
      <c r="BJ186" s="428"/>
      <c r="BK186" s="428"/>
      <c r="BL186" s="428"/>
      <c r="BM186" s="428"/>
      <c r="BN186" s="428"/>
      <c r="BO186" s="428"/>
    </row>
    <row r="187" spans="47:67">
      <c r="AU187" s="427"/>
      <c r="AV187" s="467">
        <v>90</v>
      </c>
      <c r="AW187" s="468" t="s">
        <v>150</v>
      </c>
      <c r="AX187" s="469">
        <v>2</v>
      </c>
      <c r="AY187" s="428"/>
      <c r="AZ187" s="428"/>
      <c r="BA187" s="428"/>
      <c r="BB187" s="428"/>
      <c r="BC187" s="428"/>
      <c r="BD187" s="428"/>
      <c r="BE187" s="428"/>
      <c r="BF187" s="428"/>
      <c r="BG187" s="428"/>
      <c r="BH187" s="428"/>
      <c r="BI187" s="428"/>
      <c r="BJ187" s="428"/>
      <c r="BK187" s="428"/>
      <c r="BL187" s="428"/>
      <c r="BM187" s="428"/>
      <c r="BN187" s="428"/>
      <c r="BO187" s="428"/>
    </row>
    <row r="188" spans="47:67">
      <c r="AU188" s="427"/>
      <c r="AV188" s="467">
        <v>91</v>
      </c>
      <c r="AW188" s="468" t="s">
        <v>150</v>
      </c>
      <c r="AX188" s="469">
        <v>2</v>
      </c>
      <c r="AY188" s="428"/>
      <c r="AZ188" s="428"/>
      <c r="BA188" s="428"/>
      <c r="BB188" s="428"/>
      <c r="BC188" s="428"/>
      <c r="BD188" s="428"/>
      <c r="BE188" s="428"/>
      <c r="BF188" s="428"/>
      <c r="BG188" s="428"/>
      <c r="BH188" s="428"/>
      <c r="BI188" s="428"/>
      <c r="BJ188" s="428"/>
      <c r="BK188" s="428"/>
      <c r="BL188" s="428"/>
      <c r="BM188" s="428"/>
      <c r="BN188" s="428"/>
      <c r="BO188" s="428"/>
    </row>
    <row r="189" spans="47:67">
      <c r="AU189" s="427"/>
      <c r="AV189" s="467">
        <v>92</v>
      </c>
      <c r="AW189" s="468" t="s">
        <v>150</v>
      </c>
      <c r="AX189" s="469">
        <v>2</v>
      </c>
      <c r="AY189" s="428"/>
      <c r="AZ189" s="428"/>
      <c r="BA189" s="428"/>
      <c r="BB189" s="428"/>
      <c r="BC189" s="428"/>
      <c r="BD189" s="428"/>
      <c r="BE189" s="428"/>
      <c r="BF189" s="428"/>
      <c r="BG189" s="428"/>
      <c r="BH189" s="428"/>
      <c r="BI189" s="428"/>
      <c r="BJ189" s="428"/>
      <c r="BK189" s="428"/>
      <c r="BL189" s="428"/>
      <c r="BM189" s="428"/>
      <c r="BN189" s="428"/>
      <c r="BO189" s="428"/>
    </row>
    <row r="190" spans="47:67">
      <c r="AU190" s="427"/>
      <c r="AV190" s="467">
        <v>93</v>
      </c>
      <c r="AW190" s="468" t="s">
        <v>150</v>
      </c>
      <c r="AX190" s="469">
        <v>2</v>
      </c>
      <c r="AY190" s="428"/>
      <c r="AZ190" s="428"/>
      <c r="BA190" s="428"/>
      <c r="BB190" s="428"/>
      <c r="BC190" s="428"/>
      <c r="BD190" s="428"/>
      <c r="BE190" s="428"/>
      <c r="BF190" s="428"/>
      <c r="BG190" s="428"/>
      <c r="BH190" s="428"/>
      <c r="BI190" s="428"/>
      <c r="BJ190" s="428"/>
      <c r="BK190" s="428"/>
      <c r="BL190" s="428"/>
      <c r="BM190" s="428"/>
      <c r="BN190" s="428"/>
      <c r="BO190" s="428"/>
    </row>
    <row r="191" spans="47:67">
      <c r="AU191" s="427"/>
      <c r="AV191" s="467">
        <v>94</v>
      </c>
      <c r="AW191" s="468" t="s">
        <v>150</v>
      </c>
      <c r="AX191" s="469">
        <v>2</v>
      </c>
      <c r="AY191" s="428"/>
      <c r="AZ191" s="428"/>
      <c r="BA191" s="428"/>
      <c r="BB191" s="428"/>
      <c r="BC191" s="428"/>
      <c r="BD191" s="428"/>
      <c r="BE191" s="428"/>
      <c r="BF191" s="428"/>
      <c r="BG191" s="428"/>
      <c r="BH191" s="428"/>
      <c r="BI191" s="428"/>
      <c r="BJ191" s="428"/>
      <c r="BK191" s="428"/>
      <c r="BL191" s="428"/>
      <c r="BM191" s="428"/>
      <c r="BN191" s="428"/>
      <c r="BO191" s="428"/>
    </row>
    <row r="192" spans="47:67">
      <c r="AU192" s="427"/>
      <c r="AV192" s="467">
        <v>95</v>
      </c>
      <c r="AW192" s="468" t="s">
        <v>150</v>
      </c>
      <c r="AX192" s="469">
        <v>2</v>
      </c>
      <c r="AY192" s="428"/>
      <c r="AZ192" s="428"/>
      <c r="BA192" s="428"/>
      <c r="BB192" s="428"/>
      <c r="BC192" s="428"/>
      <c r="BD192" s="428"/>
      <c r="BE192" s="428"/>
      <c r="BF192" s="428"/>
      <c r="BG192" s="428"/>
      <c r="BH192" s="428"/>
      <c r="BI192" s="428"/>
      <c r="BJ192" s="428"/>
      <c r="BK192" s="428"/>
      <c r="BL192" s="428"/>
      <c r="BM192" s="428"/>
      <c r="BN192" s="428"/>
      <c r="BO192" s="428"/>
    </row>
    <row r="193" spans="47:67">
      <c r="AU193" s="427"/>
      <c r="AV193" s="467">
        <v>96</v>
      </c>
      <c r="AW193" s="468" t="s">
        <v>150</v>
      </c>
      <c r="AX193" s="469">
        <v>2</v>
      </c>
      <c r="AY193" s="428"/>
      <c r="AZ193" s="428"/>
      <c r="BA193" s="428"/>
      <c r="BB193" s="428"/>
      <c r="BC193" s="428"/>
      <c r="BD193" s="428"/>
      <c r="BE193" s="428"/>
      <c r="BF193" s="428"/>
      <c r="BG193" s="428"/>
      <c r="BH193" s="428"/>
      <c r="BI193" s="428"/>
      <c r="BJ193" s="428"/>
      <c r="BK193" s="428"/>
      <c r="BL193" s="428"/>
      <c r="BM193" s="428"/>
      <c r="BN193" s="428"/>
      <c r="BO193" s="428"/>
    </row>
    <row r="194" spans="47:67">
      <c r="AU194" s="427"/>
      <c r="AV194" s="467">
        <v>97</v>
      </c>
      <c r="AW194" s="468" t="s">
        <v>150</v>
      </c>
      <c r="AX194" s="469">
        <v>2</v>
      </c>
      <c r="AY194" s="428"/>
      <c r="AZ194" s="428"/>
      <c r="BA194" s="428"/>
      <c r="BB194" s="428"/>
      <c r="BC194" s="428"/>
      <c r="BD194" s="428"/>
      <c r="BE194" s="428"/>
      <c r="BF194" s="428"/>
      <c r="BG194" s="428"/>
      <c r="BH194" s="428"/>
      <c r="BI194" s="428"/>
      <c r="BJ194" s="428"/>
      <c r="BK194" s="428"/>
      <c r="BL194" s="428"/>
      <c r="BM194" s="428"/>
      <c r="BN194" s="428"/>
      <c r="BO194" s="428"/>
    </row>
    <row r="195" spans="47:67">
      <c r="AU195" s="427"/>
      <c r="AV195" s="467">
        <v>98</v>
      </c>
      <c r="AW195" s="468" t="s">
        <v>150</v>
      </c>
      <c r="AX195" s="469">
        <v>2</v>
      </c>
      <c r="AY195" s="428"/>
      <c r="AZ195" s="428"/>
      <c r="BA195" s="428"/>
      <c r="BB195" s="428"/>
      <c r="BC195" s="428"/>
      <c r="BD195" s="428"/>
      <c r="BE195" s="428"/>
      <c r="BF195" s="428"/>
      <c r="BG195" s="428"/>
      <c r="BH195" s="428"/>
      <c r="BI195" s="428"/>
      <c r="BJ195" s="428"/>
      <c r="BK195" s="428"/>
      <c r="BL195" s="428"/>
      <c r="BM195" s="428"/>
      <c r="BN195" s="428"/>
      <c r="BO195" s="428"/>
    </row>
    <row r="196" spans="47:67">
      <c r="AU196" s="427"/>
      <c r="AV196" s="467">
        <v>99</v>
      </c>
      <c r="AW196" s="468" t="s">
        <v>150</v>
      </c>
      <c r="AX196" s="469">
        <v>2</v>
      </c>
      <c r="AY196" s="428"/>
      <c r="AZ196" s="428"/>
      <c r="BA196" s="428"/>
      <c r="BB196" s="428"/>
      <c r="BC196" s="428"/>
      <c r="BD196" s="428"/>
      <c r="BE196" s="428"/>
      <c r="BF196" s="428"/>
      <c r="BG196" s="428"/>
      <c r="BH196" s="428"/>
      <c r="BI196" s="428"/>
      <c r="BJ196" s="428"/>
      <c r="BK196" s="428"/>
      <c r="BL196" s="428"/>
      <c r="BM196" s="428"/>
      <c r="BN196" s="428"/>
      <c r="BO196" s="428"/>
    </row>
    <row r="197" spans="47:67">
      <c r="AU197" s="427"/>
      <c r="AV197" s="467">
        <v>100</v>
      </c>
      <c r="AW197" s="468" t="s">
        <v>150</v>
      </c>
      <c r="AX197" s="469">
        <v>2</v>
      </c>
      <c r="AY197" s="428"/>
      <c r="AZ197" s="428"/>
      <c r="BA197" s="428"/>
      <c r="BB197" s="428"/>
      <c r="BC197" s="428"/>
      <c r="BD197" s="428"/>
      <c r="BE197" s="428"/>
      <c r="BF197" s="428"/>
      <c r="BG197" s="428"/>
      <c r="BH197" s="428"/>
      <c r="BI197" s="428"/>
      <c r="BJ197" s="428"/>
      <c r="BK197" s="428"/>
      <c r="BL197" s="428"/>
      <c r="BM197" s="428"/>
      <c r="BN197" s="428"/>
      <c r="BO197" s="428"/>
    </row>
    <row r="198" spans="47:67">
      <c r="AU198" s="427"/>
      <c r="AV198" s="467">
        <v>101</v>
      </c>
      <c r="AW198" s="468" t="s">
        <v>151</v>
      </c>
      <c r="AX198" s="469">
        <v>3</v>
      </c>
      <c r="AY198" s="428"/>
      <c r="AZ198" s="428"/>
      <c r="BA198" s="428"/>
      <c r="BB198" s="428"/>
      <c r="BC198" s="428"/>
      <c r="BD198" s="428"/>
      <c r="BE198" s="428"/>
      <c r="BF198" s="428"/>
      <c r="BG198" s="428"/>
      <c r="BH198" s="428"/>
      <c r="BI198" s="428"/>
      <c r="BJ198" s="428"/>
      <c r="BK198" s="428"/>
      <c r="BL198" s="428"/>
      <c r="BM198" s="428"/>
      <c r="BN198" s="428"/>
      <c r="BO198" s="428"/>
    </row>
    <row r="199" spans="47:67">
      <c r="AU199" s="427"/>
      <c r="AV199" s="467">
        <v>102</v>
      </c>
      <c r="AW199" s="468" t="s">
        <v>151</v>
      </c>
      <c r="AX199" s="469">
        <v>3</v>
      </c>
      <c r="AY199" s="428"/>
      <c r="AZ199" s="428"/>
      <c r="BA199" s="428"/>
      <c r="BB199" s="428"/>
      <c r="BC199" s="428"/>
      <c r="BD199" s="428"/>
      <c r="BE199" s="428"/>
      <c r="BF199" s="428"/>
      <c r="BG199" s="428"/>
      <c r="BH199" s="428"/>
      <c r="BI199" s="428"/>
      <c r="BJ199" s="428"/>
      <c r="BK199" s="428"/>
      <c r="BL199" s="428"/>
      <c r="BM199" s="428"/>
      <c r="BN199" s="428"/>
      <c r="BO199" s="428"/>
    </row>
    <row r="200" spans="47:67">
      <c r="AU200" s="427"/>
      <c r="AV200" s="467">
        <v>103</v>
      </c>
      <c r="AW200" s="468" t="s">
        <v>151</v>
      </c>
      <c r="AX200" s="469">
        <v>3</v>
      </c>
      <c r="AY200" s="428"/>
      <c r="AZ200" s="428"/>
      <c r="BA200" s="428"/>
      <c r="BB200" s="428"/>
      <c r="BC200" s="428"/>
      <c r="BD200" s="428"/>
      <c r="BE200" s="428"/>
      <c r="BF200" s="428"/>
      <c r="BG200" s="428"/>
      <c r="BH200" s="428"/>
      <c r="BI200" s="428"/>
      <c r="BJ200" s="428"/>
      <c r="BK200" s="428"/>
      <c r="BL200" s="428"/>
      <c r="BM200" s="428"/>
      <c r="BN200" s="428"/>
      <c r="BO200" s="428"/>
    </row>
    <row r="201" spans="47:67">
      <c r="AU201" s="427"/>
      <c r="AV201" s="467">
        <v>104</v>
      </c>
      <c r="AW201" s="468" t="s">
        <v>151</v>
      </c>
      <c r="AX201" s="469">
        <v>3</v>
      </c>
      <c r="AY201" s="428"/>
      <c r="AZ201" s="428"/>
      <c r="BA201" s="428"/>
      <c r="BB201" s="428"/>
      <c r="BC201" s="428"/>
      <c r="BD201" s="428"/>
      <c r="BE201" s="428"/>
      <c r="BF201" s="428"/>
      <c r="BG201" s="428"/>
      <c r="BH201" s="428"/>
      <c r="BI201" s="428"/>
      <c r="BJ201" s="428"/>
      <c r="BK201" s="428"/>
      <c r="BL201" s="428"/>
      <c r="BM201" s="428"/>
      <c r="BN201" s="428"/>
      <c r="BO201" s="428"/>
    </row>
    <row r="202" spans="47:67">
      <c r="AU202" s="427"/>
      <c r="AV202" s="467">
        <v>105</v>
      </c>
      <c r="AW202" s="468" t="s">
        <v>151</v>
      </c>
      <c r="AX202" s="469">
        <v>3</v>
      </c>
      <c r="AY202" s="428"/>
      <c r="AZ202" s="428"/>
      <c r="BA202" s="428"/>
      <c r="BB202" s="428"/>
      <c r="BC202" s="428"/>
      <c r="BD202" s="428"/>
      <c r="BE202" s="428"/>
      <c r="BF202" s="428"/>
      <c r="BG202" s="428"/>
      <c r="BH202" s="428"/>
      <c r="BI202" s="428"/>
      <c r="BJ202" s="428"/>
      <c r="BK202" s="428"/>
      <c r="BL202" s="428"/>
      <c r="BM202" s="428"/>
      <c r="BN202" s="428"/>
      <c r="BO202" s="428"/>
    </row>
    <row r="203" spans="47:67">
      <c r="AU203" s="427"/>
      <c r="AV203" s="467">
        <v>106</v>
      </c>
      <c r="AW203" s="468" t="s">
        <v>151</v>
      </c>
      <c r="AX203" s="469">
        <v>3</v>
      </c>
      <c r="AY203" s="428"/>
      <c r="AZ203" s="428"/>
      <c r="BA203" s="428"/>
      <c r="BB203" s="428"/>
      <c r="BC203" s="428"/>
      <c r="BD203" s="428"/>
      <c r="BE203" s="428"/>
      <c r="BF203" s="428"/>
      <c r="BG203" s="428"/>
      <c r="BH203" s="428"/>
      <c r="BI203" s="428"/>
      <c r="BJ203" s="428"/>
      <c r="BK203" s="428"/>
      <c r="BL203" s="428"/>
      <c r="BM203" s="428"/>
      <c r="BN203" s="428"/>
      <c r="BO203" s="428"/>
    </row>
    <row r="204" spans="47:67">
      <c r="AU204" s="427"/>
      <c r="AV204" s="467">
        <v>107</v>
      </c>
      <c r="AW204" s="468" t="s">
        <v>151</v>
      </c>
      <c r="AX204" s="469">
        <v>3</v>
      </c>
      <c r="AY204" s="428"/>
      <c r="AZ204" s="428"/>
      <c r="BA204" s="428"/>
      <c r="BB204" s="428"/>
      <c r="BC204" s="428"/>
      <c r="BD204" s="428"/>
      <c r="BE204" s="428"/>
      <c r="BF204" s="428"/>
      <c r="BG204" s="428"/>
      <c r="BH204" s="428"/>
      <c r="BI204" s="428"/>
      <c r="BJ204" s="428"/>
      <c r="BK204" s="428"/>
      <c r="BL204" s="428"/>
      <c r="BM204" s="428"/>
      <c r="BN204" s="428"/>
      <c r="BO204" s="428"/>
    </row>
    <row r="205" spans="47:67">
      <c r="AU205" s="427"/>
      <c r="AV205" s="467">
        <v>108</v>
      </c>
      <c r="AW205" s="468" t="s">
        <v>151</v>
      </c>
      <c r="AX205" s="469">
        <v>3</v>
      </c>
      <c r="AY205" s="428"/>
      <c r="AZ205" s="428"/>
      <c r="BA205" s="428"/>
      <c r="BB205" s="428"/>
      <c r="BC205" s="428"/>
      <c r="BD205" s="428"/>
      <c r="BE205" s="428"/>
      <c r="BF205" s="428"/>
      <c r="BG205" s="428"/>
      <c r="BH205" s="428"/>
      <c r="BI205" s="428"/>
      <c r="BJ205" s="428"/>
      <c r="BK205" s="428"/>
      <c r="BL205" s="428"/>
      <c r="BM205" s="428"/>
      <c r="BN205" s="428"/>
      <c r="BO205" s="428"/>
    </row>
    <row r="206" spans="47:67">
      <c r="AU206" s="427"/>
      <c r="AV206" s="467">
        <v>109</v>
      </c>
      <c r="AW206" s="468" t="s">
        <v>151</v>
      </c>
      <c r="AX206" s="469">
        <v>3</v>
      </c>
      <c r="AY206" s="428"/>
      <c r="AZ206" s="428"/>
      <c r="BA206" s="428"/>
      <c r="BB206" s="428"/>
      <c r="BC206" s="428"/>
      <c r="BD206" s="428"/>
      <c r="BE206" s="428"/>
      <c r="BF206" s="428"/>
      <c r="BG206" s="428"/>
      <c r="BH206" s="428"/>
      <c r="BI206" s="428"/>
      <c r="BJ206" s="428"/>
      <c r="BK206" s="428"/>
      <c r="BL206" s="428"/>
      <c r="BM206" s="428"/>
      <c r="BN206" s="428"/>
      <c r="BO206" s="428"/>
    </row>
    <row r="207" spans="47:67">
      <c r="AU207" s="427"/>
      <c r="AV207" s="467">
        <v>110</v>
      </c>
      <c r="AW207" s="468" t="s">
        <v>151</v>
      </c>
      <c r="AX207" s="469">
        <v>3</v>
      </c>
      <c r="AY207" s="428"/>
      <c r="AZ207" s="428"/>
      <c r="BA207" s="428"/>
      <c r="BB207" s="428"/>
      <c r="BC207" s="428"/>
      <c r="BD207" s="428"/>
      <c r="BE207" s="428"/>
      <c r="BF207" s="428"/>
      <c r="BG207" s="428"/>
      <c r="BH207" s="428"/>
      <c r="BI207" s="428"/>
      <c r="BJ207" s="428"/>
      <c r="BK207" s="428"/>
      <c r="BL207" s="428"/>
      <c r="BM207" s="428"/>
      <c r="BN207" s="428"/>
      <c r="BO207" s="428"/>
    </row>
    <row r="208" spans="47:67">
      <c r="AU208" s="427"/>
      <c r="AV208" s="467">
        <v>111</v>
      </c>
      <c r="AW208" s="468" t="s">
        <v>151</v>
      </c>
      <c r="AX208" s="469">
        <v>3</v>
      </c>
      <c r="AY208" s="428"/>
      <c r="AZ208" s="428"/>
      <c r="BA208" s="428"/>
      <c r="BB208" s="428"/>
      <c r="BC208" s="428"/>
      <c r="BD208" s="428"/>
      <c r="BE208" s="428"/>
      <c r="BF208" s="428"/>
      <c r="BG208" s="428"/>
      <c r="BH208" s="428"/>
      <c r="BI208" s="428"/>
      <c r="BJ208" s="428"/>
      <c r="BK208" s="428"/>
      <c r="BL208" s="428"/>
      <c r="BM208" s="428"/>
      <c r="BN208" s="428"/>
      <c r="BO208" s="428"/>
    </row>
    <row r="209" spans="47:67">
      <c r="AU209" s="427"/>
      <c r="AV209" s="467">
        <v>112</v>
      </c>
      <c r="AW209" s="468" t="s">
        <v>151</v>
      </c>
      <c r="AX209" s="469">
        <v>3</v>
      </c>
      <c r="AY209" s="428"/>
      <c r="AZ209" s="428"/>
      <c r="BA209" s="428"/>
      <c r="BB209" s="428"/>
      <c r="BC209" s="428"/>
      <c r="BD209" s="428"/>
      <c r="BE209" s="428"/>
      <c r="BF209" s="428"/>
      <c r="BG209" s="428"/>
      <c r="BH209" s="428"/>
      <c r="BI209" s="428"/>
      <c r="BJ209" s="428"/>
      <c r="BK209" s="428"/>
      <c r="BL209" s="428"/>
      <c r="BM209" s="428"/>
      <c r="BN209" s="428"/>
      <c r="BO209" s="428"/>
    </row>
    <row r="210" spans="47:67">
      <c r="AU210" s="427"/>
      <c r="AV210" s="467">
        <v>113</v>
      </c>
      <c r="AW210" s="468" t="s">
        <v>151</v>
      </c>
      <c r="AX210" s="469">
        <v>3</v>
      </c>
      <c r="AY210" s="428"/>
      <c r="AZ210" s="428"/>
      <c r="BA210" s="428"/>
      <c r="BB210" s="428"/>
      <c r="BC210" s="428"/>
      <c r="BD210" s="428"/>
      <c r="BE210" s="428"/>
      <c r="BF210" s="428"/>
      <c r="BG210" s="428"/>
      <c r="BH210" s="428"/>
      <c r="BI210" s="428"/>
      <c r="BJ210" s="428"/>
      <c r="BK210" s="428"/>
      <c r="BL210" s="428"/>
      <c r="BM210" s="428"/>
      <c r="BN210" s="428"/>
      <c r="BO210" s="428"/>
    </row>
    <row r="211" spans="47:67">
      <c r="AU211" s="427"/>
      <c r="AV211" s="467">
        <v>114</v>
      </c>
      <c r="AW211" s="468" t="s">
        <v>151</v>
      </c>
      <c r="AX211" s="469">
        <v>3</v>
      </c>
      <c r="AY211" s="428"/>
      <c r="AZ211" s="428"/>
      <c r="BA211" s="428"/>
      <c r="BB211" s="428"/>
      <c r="BC211" s="428"/>
      <c r="BD211" s="428"/>
      <c r="BE211" s="428"/>
      <c r="BF211" s="428"/>
      <c r="BG211" s="428"/>
      <c r="BH211" s="428"/>
      <c r="BI211" s="428"/>
      <c r="BJ211" s="428"/>
      <c r="BK211" s="428"/>
      <c r="BL211" s="428"/>
      <c r="BM211" s="428"/>
      <c r="BN211" s="428"/>
      <c r="BO211" s="428"/>
    </row>
    <row r="212" spans="47:67">
      <c r="AU212" s="427"/>
      <c r="AV212" s="467">
        <v>115</v>
      </c>
      <c r="AW212" s="468" t="s">
        <v>151</v>
      </c>
      <c r="AX212" s="469">
        <v>3</v>
      </c>
      <c r="AY212" s="428"/>
      <c r="AZ212" s="428"/>
      <c r="BA212" s="428"/>
      <c r="BB212" s="428"/>
      <c r="BC212" s="428"/>
      <c r="BD212" s="428"/>
      <c r="BE212" s="428"/>
      <c r="BF212" s="428"/>
      <c r="BG212" s="428"/>
      <c r="BH212" s="428"/>
      <c r="BI212" s="428"/>
      <c r="BJ212" s="428"/>
      <c r="BK212" s="428"/>
      <c r="BL212" s="428"/>
      <c r="BM212" s="428"/>
      <c r="BN212" s="428"/>
      <c r="BO212" s="428"/>
    </row>
    <row r="213" spans="47:67">
      <c r="AU213" s="427"/>
      <c r="AV213" s="467">
        <v>116</v>
      </c>
      <c r="AW213" s="468" t="s">
        <v>151</v>
      </c>
      <c r="AX213" s="469">
        <v>3</v>
      </c>
      <c r="AY213" s="428"/>
      <c r="AZ213" s="428"/>
      <c r="BA213" s="428"/>
      <c r="BB213" s="428"/>
      <c r="BC213" s="428"/>
      <c r="BD213" s="428"/>
      <c r="BE213" s="428"/>
      <c r="BF213" s="428"/>
      <c r="BG213" s="428"/>
      <c r="BH213" s="428"/>
      <c r="BI213" s="428"/>
      <c r="BJ213" s="428"/>
      <c r="BK213" s="428"/>
      <c r="BL213" s="428"/>
      <c r="BM213" s="428"/>
      <c r="BN213" s="428"/>
      <c r="BO213" s="428"/>
    </row>
    <row r="214" spans="47:67">
      <c r="AU214" s="427"/>
      <c r="AV214" s="467">
        <v>117</v>
      </c>
      <c r="AW214" s="468" t="s">
        <v>151</v>
      </c>
      <c r="AX214" s="469">
        <v>3</v>
      </c>
      <c r="AY214" s="428"/>
      <c r="AZ214" s="428"/>
      <c r="BA214" s="428"/>
      <c r="BB214" s="428"/>
      <c r="BC214" s="428"/>
      <c r="BD214" s="428"/>
      <c r="BE214" s="428"/>
      <c r="BF214" s="428"/>
      <c r="BG214" s="428"/>
      <c r="BH214" s="428"/>
      <c r="BI214" s="428"/>
      <c r="BJ214" s="428"/>
      <c r="BK214" s="428"/>
      <c r="BL214" s="428"/>
      <c r="BM214" s="428"/>
      <c r="BN214" s="428"/>
      <c r="BO214" s="428"/>
    </row>
    <row r="215" spans="47:67">
      <c r="AU215" s="427"/>
      <c r="AV215" s="467">
        <v>118</v>
      </c>
      <c r="AW215" s="468" t="s">
        <v>151</v>
      </c>
      <c r="AX215" s="469">
        <v>3</v>
      </c>
      <c r="AY215" s="428"/>
      <c r="AZ215" s="428"/>
      <c r="BA215" s="428"/>
      <c r="BB215" s="428"/>
      <c r="BC215" s="428"/>
      <c r="BD215" s="428"/>
      <c r="BE215" s="428"/>
      <c r="BF215" s="428"/>
      <c r="BG215" s="428"/>
      <c r="BH215" s="428"/>
      <c r="BI215" s="428"/>
      <c r="BJ215" s="428"/>
      <c r="BK215" s="428"/>
      <c r="BL215" s="428"/>
      <c r="BM215" s="428"/>
      <c r="BN215" s="428"/>
      <c r="BO215" s="428"/>
    </row>
    <row r="216" spans="47:67">
      <c r="AU216" s="427"/>
      <c r="AV216" s="467">
        <v>119</v>
      </c>
      <c r="AW216" s="468" t="s">
        <v>151</v>
      </c>
      <c r="AX216" s="469">
        <v>3</v>
      </c>
      <c r="AY216" s="428"/>
      <c r="AZ216" s="428"/>
      <c r="BA216" s="428"/>
      <c r="BB216" s="428"/>
      <c r="BC216" s="428"/>
      <c r="BD216" s="428"/>
      <c r="BE216" s="428"/>
      <c r="BF216" s="428"/>
      <c r="BG216" s="428"/>
      <c r="BH216" s="428"/>
      <c r="BI216" s="428"/>
      <c r="BJ216" s="428"/>
      <c r="BK216" s="428"/>
      <c r="BL216" s="428"/>
      <c r="BM216" s="428"/>
      <c r="BN216" s="428"/>
      <c r="BO216" s="428"/>
    </row>
    <row r="217" spans="47:67">
      <c r="AU217" s="427"/>
      <c r="AV217" s="467">
        <v>120</v>
      </c>
      <c r="AW217" s="468" t="s">
        <v>151</v>
      </c>
      <c r="AX217" s="469">
        <v>3</v>
      </c>
      <c r="AY217" s="428"/>
      <c r="AZ217" s="428"/>
      <c r="BA217" s="428"/>
      <c r="BB217" s="428"/>
      <c r="BC217" s="428"/>
      <c r="BD217" s="428"/>
      <c r="BE217" s="428"/>
      <c r="BF217" s="428"/>
      <c r="BG217" s="428"/>
      <c r="BH217" s="428"/>
      <c r="BI217" s="428"/>
      <c r="BJ217" s="428"/>
      <c r="BK217" s="428"/>
      <c r="BL217" s="428"/>
      <c r="BM217" s="428"/>
      <c r="BN217" s="428"/>
      <c r="BO217" s="428"/>
    </row>
    <row r="218" spans="47:67">
      <c r="AU218" s="427"/>
      <c r="AV218" s="467">
        <v>121</v>
      </c>
      <c r="AW218" s="468" t="s">
        <v>151</v>
      </c>
      <c r="AX218" s="469">
        <v>3</v>
      </c>
      <c r="AY218" s="428"/>
      <c r="AZ218" s="428"/>
      <c r="BA218" s="428"/>
      <c r="BB218" s="428"/>
      <c r="BC218" s="428"/>
      <c r="BD218" s="428"/>
      <c r="BE218" s="428"/>
      <c r="BF218" s="428"/>
      <c r="BG218" s="428"/>
      <c r="BH218" s="428"/>
      <c r="BI218" s="428"/>
      <c r="BJ218" s="428"/>
      <c r="BK218" s="428"/>
      <c r="BL218" s="428"/>
      <c r="BM218" s="428"/>
      <c r="BN218" s="428"/>
      <c r="BO218" s="428"/>
    </row>
    <row r="219" spans="47:67">
      <c r="AU219" s="427"/>
      <c r="AV219" s="467">
        <v>122</v>
      </c>
      <c r="AW219" s="468" t="s">
        <v>151</v>
      </c>
      <c r="AX219" s="469">
        <v>3</v>
      </c>
      <c r="AY219" s="428"/>
      <c r="AZ219" s="428"/>
      <c r="BA219" s="428"/>
      <c r="BB219" s="428"/>
      <c r="BC219" s="428"/>
      <c r="BD219" s="428"/>
      <c r="BE219" s="428"/>
      <c r="BF219" s="428"/>
      <c r="BG219" s="428"/>
      <c r="BH219" s="428"/>
      <c r="BI219" s="428"/>
      <c r="BJ219" s="428"/>
      <c r="BK219" s="428"/>
      <c r="BL219" s="428"/>
      <c r="BM219" s="428"/>
      <c r="BN219" s="428"/>
      <c r="BO219" s="428"/>
    </row>
    <row r="220" spans="47:67">
      <c r="AU220" s="427"/>
      <c r="AV220" s="467">
        <v>123</v>
      </c>
      <c r="AW220" s="468" t="s">
        <v>151</v>
      </c>
      <c r="AX220" s="469">
        <v>3</v>
      </c>
      <c r="AY220" s="428"/>
      <c r="AZ220" s="428"/>
      <c r="BA220" s="428"/>
      <c r="BB220" s="428"/>
      <c r="BC220" s="428"/>
      <c r="BD220" s="428"/>
      <c r="BE220" s="428"/>
      <c r="BF220" s="428"/>
      <c r="BG220" s="428"/>
      <c r="BH220" s="428"/>
      <c r="BI220" s="428"/>
      <c r="BJ220" s="428"/>
      <c r="BK220" s="428"/>
      <c r="BL220" s="428"/>
      <c r="BM220" s="428"/>
      <c r="BN220" s="428"/>
      <c r="BO220" s="428"/>
    </row>
    <row r="221" spans="47:67">
      <c r="AU221" s="427"/>
      <c r="AV221" s="467">
        <v>124</v>
      </c>
      <c r="AW221" s="468" t="s">
        <v>151</v>
      </c>
      <c r="AX221" s="469">
        <v>3</v>
      </c>
      <c r="AY221" s="428"/>
      <c r="AZ221" s="428"/>
      <c r="BA221" s="428"/>
      <c r="BB221" s="428"/>
      <c r="BC221" s="428"/>
      <c r="BD221" s="428"/>
      <c r="BE221" s="428"/>
      <c r="BF221" s="428"/>
      <c r="BG221" s="428"/>
      <c r="BH221" s="428"/>
      <c r="BI221" s="428"/>
      <c r="BJ221" s="428"/>
      <c r="BK221" s="428"/>
      <c r="BL221" s="428"/>
      <c r="BM221" s="428"/>
      <c r="BN221" s="428"/>
      <c r="BO221" s="428"/>
    </row>
    <row r="222" spans="47:67">
      <c r="AU222" s="427"/>
      <c r="AV222" s="467">
        <v>125</v>
      </c>
      <c r="AW222" s="468" t="s">
        <v>151</v>
      </c>
      <c r="AX222" s="469">
        <v>3</v>
      </c>
      <c r="AY222" s="428"/>
      <c r="AZ222" s="428"/>
      <c r="BA222" s="428"/>
      <c r="BB222" s="428"/>
      <c r="BC222" s="428"/>
      <c r="BD222" s="428"/>
      <c r="BE222" s="428"/>
      <c r="BF222" s="428"/>
      <c r="BG222" s="428"/>
      <c r="BH222" s="428"/>
      <c r="BI222" s="428"/>
      <c r="BJ222" s="428"/>
      <c r="BK222" s="428"/>
      <c r="BL222" s="428"/>
      <c r="BM222" s="428"/>
      <c r="BN222" s="428"/>
      <c r="BO222" s="428"/>
    </row>
    <row r="223" spans="47:67">
      <c r="AU223" s="427"/>
      <c r="AV223" s="467">
        <v>126</v>
      </c>
      <c r="AW223" s="468" t="s">
        <v>151</v>
      </c>
      <c r="AX223" s="469">
        <v>3</v>
      </c>
      <c r="AY223" s="428"/>
      <c r="AZ223" s="428"/>
      <c r="BA223" s="428"/>
      <c r="BB223" s="428"/>
      <c r="BC223" s="428"/>
      <c r="BD223" s="428"/>
      <c r="BE223" s="428"/>
      <c r="BF223" s="428"/>
      <c r="BG223" s="428"/>
      <c r="BH223" s="428"/>
      <c r="BI223" s="428"/>
      <c r="BJ223" s="428"/>
      <c r="BK223" s="428"/>
      <c r="BL223" s="428"/>
      <c r="BM223" s="428"/>
      <c r="BN223" s="428"/>
      <c r="BO223" s="428"/>
    </row>
    <row r="224" spans="47:67">
      <c r="AU224" s="427"/>
      <c r="AV224" s="467">
        <v>127</v>
      </c>
      <c r="AW224" s="468" t="s">
        <v>151</v>
      </c>
      <c r="AX224" s="469">
        <v>3</v>
      </c>
      <c r="AY224" s="428"/>
      <c r="AZ224" s="428"/>
      <c r="BA224" s="428"/>
      <c r="BB224" s="428"/>
      <c r="BC224" s="428"/>
      <c r="BD224" s="428"/>
      <c r="BE224" s="428"/>
      <c r="BF224" s="428"/>
      <c r="BG224" s="428"/>
      <c r="BH224" s="428"/>
      <c r="BI224" s="428"/>
      <c r="BJ224" s="428"/>
      <c r="BK224" s="428"/>
      <c r="BL224" s="428"/>
      <c r="BM224" s="428"/>
      <c r="BN224" s="428"/>
      <c r="BO224" s="428"/>
    </row>
    <row r="225" spans="47:67">
      <c r="AU225" s="427"/>
      <c r="AV225" s="467">
        <v>128</v>
      </c>
      <c r="AW225" s="468" t="s">
        <v>151</v>
      </c>
      <c r="AX225" s="469">
        <v>3</v>
      </c>
      <c r="AY225" s="428"/>
      <c r="AZ225" s="428"/>
      <c r="BA225" s="428"/>
      <c r="BB225" s="428"/>
      <c r="BC225" s="428"/>
      <c r="BD225" s="428"/>
      <c r="BE225" s="428"/>
      <c r="BF225" s="428"/>
      <c r="BG225" s="428"/>
      <c r="BH225" s="428"/>
      <c r="BI225" s="428"/>
      <c r="BJ225" s="428"/>
      <c r="BK225" s="428"/>
      <c r="BL225" s="428"/>
      <c r="BM225" s="428"/>
      <c r="BN225" s="428"/>
      <c r="BO225" s="428"/>
    </row>
    <row r="226" spans="47:67">
      <c r="AU226" s="427"/>
      <c r="AV226" s="467">
        <v>129</v>
      </c>
      <c r="AW226" s="468" t="s">
        <v>151</v>
      </c>
      <c r="AX226" s="469">
        <v>3</v>
      </c>
      <c r="AY226" s="428"/>
      <c r="AZ226" s="428"/>
      <c r="BA226" s="428"/>
      <c r="BB226" s="428"/>
      <c r="BC226" s="428"/>
      <c r="BD226" s="428"/>
      <c r="BE226" s="428"/>
      <c r="BF226" s="428"/>
      <c r="BG226" s="428"/>
      <c r="BH226" s="428"/>
      <c r="BI226" s="428"/>
      <c r="BJ226" s="428"/>
      <c r="BK226" s="428"/>
      <c r="BL226" s="428"/>
      <c r="BM226" s="428"/>
      <c r="BN226" s="428"/>
      <c r="BO226" s="428"/>
    </row>
    <row r="227" spans="47:67">
      <c r="AU227" s="427"/>
      <c r="AV227" s="467">
        <v>130</v>
      </c>
      <c r="AW227" s="468" t="s">
        <v>151</v>
      </c>
      <c r="AX227" s="469">
        <v>3</v>
      </c>
      <c r="AY227" s="428"/>
      <c r="AZ227" s="428"/>
      <c r="BA227" s="428"/>
      <c r="BB227" s="428"/>
      <c r="BC227" s="428"/>
      <c r="BD227" s="428"/>
      <c r="BE227" s="428"/>
      <c r="BF227" s="428"/>
      <c r="BG227" s="428"/>
      <c r="BH227" s="428"/>
      <c r="BI227" s="428"/>
      <c r="BJ227" s="428"/>
      <c r="BK227" s="428"/>
      <c r="BL227" s="428"/>
      <c r="BM227" s="428"/>
      <c r="BN227" s="428"/>
      <c r="BO227" s="428"/>
    </row>
    <row r="228" spans="47:67">
      <c r="AU228" s="427"/>
      <c r="AV228" s="467">
        <v>131</v>
      </c>
      <c r="AW228" s="468" t="s">
        <v>151</v>
      </c>
      <c r="AX228" s="469">
        <v>3</v>
      </c>
      <c r="AY228" s="428"/>
      <c r="AZ228" s="428"/>
      <c r="BA228" s="428"/>
      <c r="BB228" s="428"/>
      <c r="BC228" s="428"/>
      <c r="BD228" s="428"/>
      <c r="BE228" s="428"/>
      <c r="BF228" s="428"/>
      <c r="BG228" s="428"/>
      <c r="BH228" s="428"/>
      <c r="BI228" s="428"/>
      <c r="BJ228" s="428"/>
      <c r="BK228" s="428"/>
      <c r="BL228" s="428"/>
      <c r="BM228" s="428"/>
      <c r="BN228" s="428"/>
      <c r="BO228" s="428"/>
    </row>
    <row r="229" spans="47:67">
      <c r="AU229" s="427"/>
      <c r="AV229" s="467">
        <v>132</v>
      </c>
      <c r="AW229" s="468" t="s">
        <v>151</v>
      </c>
      <c r="AX229" s="469">
        <v>3</v>
      </c>
      <c r="AY229" s="428"/>
      <c r="AZ229" s="428"/>
      <c r="BA229" s="428"/>
      <c r="BB229" s="428"/>
      <c r="BC229" s="428"/>
      <c r="BD229" s="428"/>
      <c r="BE229" s="428"/>
      <c r="BF229" s="428"/>
      <c r="BG229" s="428"/>
      <c r="BH229" s="428"/>
      <c r="BI229" s="428"/>
      <c r="BJ229" s="428"/>
      <c r="BK229" s="428"/>
      <c r="BL229" s="428"/>
      <c r="BM229" s="428"/>
      <c r="BN229" s="428"/>
      <c r="BO229" s="428"/>
    </row>
    <row r="230" spans="47:67">
      <c r="AU230" s="427"/>
      <c r="AV230" s="467">
        <v>133</v>
      </c>
      <c r="AW230" s="468" t="s">
        <v>151</v>
      </c>
      <c r="AX230" s="469">
        <v>3</v>
      </c>
      <c r="AY230" s="428"/>
      <c r="AZ230" s="428"/>
      <c r="BA230" s="428"/>
      <c r="BB230" s="428"/>
      <c r="BC230" s="428"/>
      <c r="BD230" s="428"/>
      <c r="BE230" s="428"/>
      <c r="BF230" s="428"/>
      <c r="BG230" s="428"/>
      <c r="BH230" s="428"/>
      <c r="BI230" s="428"/>
      <c r="BJ230" s="428"/>
      <c r="BK230" s="428"/>
      <c r="BL230" s="428"/>
      <c r="BM230" s="428"/>
      <c r="BN230" s="428"/>
      <c r="BO230" s="428"/>
    </row>
    <row r="231" spans="47:67">
      <c r="AU231" s="427"/>
      <c r="AV231" s="467">
        <v>134</v>
      </c>
      <c r="AW231" s="468" t="s">
        <v>151</v>
      </c>
      <c r="AX231" s="469">
        <v>3</v>
      </c>
      <c r="AY231" s="428"/>
      <c r="AZ231" s="428"/>
      <c r="BA231" s="428"/>
      <c r="BB231" s="428"/>
      <c r="BC231" s="428"/>
      <c r="BD231" s="428"/>
      <c r="BE231" s="428"/>
      <c r="BF231" s="428"/>
      <c r="BG231" s="428"/>
      <c r="BH231" s="428"/>
      <c r="BI231" s="428"/>
      <c r="BJ231" s="428"/>
      <c r="BK231" s="428"/>
      <c r="BL231" s="428"/>
      <c r="BM231" s="428"/>
      <c r="BN231" s="428"/>
      <c r="BO231" s="428"/>
    </row>
    <row r="232" spans="47:67">
      <c r="AU232" s="427"/>
      <c r="AV232" s="467">
        <v>135</v>
      </c>
      <c r="AW232" s="468" t="s">
        <v>151</v>
      </c>
      <c r="AX232" s="469">
        <v>3</v>
      </c>
      <c r="AY232" s="428"/>
      <c r="AZ232" s="428"/>
      <c r="BA232" s="428"/>
      <c r="BB232" s="428"/>
      <c r="BC232" s="428"/>
      <c r="BD232" s="428"/>
      <c r="BE232" s="428"/>
      <c r="BF232" s="428"/>
      <c r="BG232" s="428"/>
      <c r="BH232" s="428"/>
      <c r="BI232" s="428"/>
      <c r="BJ232" s="428"/>
      <c r="BK232" s="428"/>
      <c r="BL232" s="428"/>
      <c r="BM232" s="428"/>
      <c r="BN232" s="428"/>
      <c r="BO232" s="428"/>
    </row>
    <row r="233" spans="47:67">
      <c r="AU233" s="427"/>
      <c r="AV233" s="467">
        <v>136</v>
      </c>
      <c r="AW233" s="468" t="s">
        <v>151</v>
      </c>
      <c r="AX233" s="469">
        <v>3</v>
      </c>
      <c r="AY233" s="428"/>
      <c r="AZ233" s="428"/>
      <c r="BA233" s="428"/>
      <c r="BB233" s="428"/>
      <c r="BC233" s="428"/>
      <c r="BD233" s="428"/>
      <c r="BE233" s="428"/>
      <c r="BF233" s="428"/>
      <c r="BG233" s="428"/>
      <c r="BH233" s="428"/>
      <c r="BI233" s="428"/>
      <c r="BJ233" s="428"/>
      <c r="BK233" s="428"/>
      <c r="BL233" s="428"/>
      <c r="BM233" s="428"/>
      <c r="BN233" s="428"/>
      <c r="BO233" s="428"/>
    </row>
    <row r="234" spans="47:67">
      <c r="AU234" s="427"/>
      <c r="AV234" s="467">
        <v>137</v>
      </c>
      <c r="AW234" s="468" t="s">
        <v>151</v>
      </c>
      <c r="AX234" s="469">
        <v>3</v>
      </c>
      <c r="AY234" s="428"/>
      <c r="AZ234" s="428"/>
      <c r="BA234" s="428"/>
      <c r="BB234" s="428"/>
      <c r="BC234" s="428"/>
      <c r="BD234" s="428"/>
      <c r="BE234" s="428"/>
      <c r="BF234" s="428"/>
      <c r="BG234" s="428"/>
      <c r="BH234" s="428"/>
      <c r="BI234" s="428"/>
      <c r="BJ234" s="428"/>
      <c r="BK234" s="428"/>
      <c r="BL234" s="428"/>
      <c r="BM234" s="428"/>
      <c r="BN234" s="428"/>
      <c r="BO234" s="428"/>
    </row>
    <row r="235" spans="47:67">
      <c r="AU235" s="427"/>
      <c r="AV235" s="467">
        <v>138</v>
      </c>
      <c r="AW235" s="468" t="s">
        <v>151</v>
      </c>
      <c r="AX235" s="469">
        <v>3</v>
      </c>
      <c r="AY235" s="428"/>
      <c r="AZ235" s="428"/>
      <c r="BA235" s="428"/>
      <c r="BB235" s="428"/>
      <c r="BC235" s="428"/>
      <c r="BD235" s="428"/>
      <c r="BE235" s="428"/>
      <c r="BF235" s="428"/>
      <c r="BG235" s="428"/>
      <c r="BH235" s="428"/>
      <c r="BI235" s="428"/>
      <c r="BJ235" s="428"/>
      <c r="BK235" s="428"/>
      <c r="BL235" s="428"/>
      <c r="BM235" s="428"/>
      <c r="BN235" s="428"/>
      <c r="BO235" s="428"/>
    </row>
    <row r="236" spans="47:67">
      <c r="AU236" s="427"/>
      <c r="AV236" s="467">
        <v>139</v>
      </c>
      <c r="AW236" s="468" t="s">
        <v>151</v>
      </c>
      <c r="AX236" s="469">
        <v>3</v>
      </c>
      <c r="AY236" s="428"/>
      <c r="AZ236" s="428"/>
      <c r="BA236" s="428"/>
      <c r="BB236" s="428"/>
      <c r="BC236" s="428"/>
      <c r="BD236" s="428"/>
      <c r="BE236" s="428"/>
      <c r="BF236" s="428"/>
      <c r="BG236" s="428"/>
      <c r="BH236" s="428"/>
      <c r="BI236" s="428"/>
      <c r="BJ236" s="428"/>
      <c r="BK236" s="428"/>
      <c r="BL236" s="428"/>
      <c r="BM236" s="428"/>
      <c r="BN236" s="428"/>
      <c r="BO236" s="428"/>
    </row>
    <row r="237" spans="47:67">
      <c r="AU237" s="427"/>
      <c r="AV237" s="467">
        <v>140</v>
      </c>
      <c r="AW237" s="468" t="s">
        <v>151</v>
      </c>
      <c r="AX237" s="469">
        <v>3</v>
      </c>
      <c r="AY237" s="428"/>
      <c r="AZ237" s="428"/>
      <c r="BA237" s="428"/>
      <c r="BB237" s="428"/>
      <c r="BC237" s="428"/>
      <c r="BD237" s="428"/>
      <c r="BE237" s="428"/>
      <c r="BF237" s="428"/>
      <c r="BG237" s="428"/>
      <c r="BH237" s="428"/>
      <c r="BI237" s="428"/>
      <c r="BJ237" s="428"/>
      <c r="BK237" s="428"/>
      <c r="BL237" s="428"/>
      <c r="BM237" s="428"/>
      <c r="BN237" s="428"/>
      <c r="BO237" s="428"/>
    </row>
    <row r="238" spans="47:67">
      <c r="AU238" s="427"/>
      <c r="AV238" s="467">
        <v>141</v>
      </c>
      <c r="AW238" s="468" t="s">
        <v>152</v>
      </c>
      <c r="AX238" s="469">
        <v>4</v>
      </c>
      <c r="AY238" s="428"/>
      <c r="AZ238" s="428"/>
      <c r="BA238" s="428"/>
      <c r="BB238" s="428"/>
      <c r="BC238" s="428"/>
      <c r="BD238" s="428"/>
      <c r="BE238" s="428"/>
      <c r="BF238" s="428"/>
      <c r="BG238" s="428"/>
      <c r="BH238" s="428"/>
      <c r="BI238" s="428"/>
      <c r="BJ238" s="428"/>
      <c r="BK238" s="428"/>
      <c r="BL238" s="428"/>
      <c r="BM238" s="428"/>
      <c r="BN238" s="428"/>
      <c r="BO238" s="428"/>
    </row>
    <row r="239" spans="47:67">
      <c r="AU239" s="427"/>
      <c r="AV239" s="467">
        <v>142</v>
      </c>
      <c r="AW239" s="468" t="s">
        <v>152</v>
      </c>
      <c r="AX239" s="469">
        <v>4</v>
      </c>
      <c r="AY239" s="428"/>
      <c r="AZ239" s="428"/>
      <c r="BA239" s="428"/>
      <c r="BB239" s="428"/>
      <c r="BC239" s="428"/>
      <c r="BD239" s="428"/>
      <c r="BE239" s="428"/>
      <c r="BF239" s="428"/>
      <c r="BG239" s="428"/>
      <c r="BH239" s="428"/>
      <c r="BI239" s="428"/>
      <c r="BJ239" s="428"/>
      <c r="BK239" s="428"/>
      <c r="BL239" s="428"/>
      <c r="BM239" s="428"/>
      <c r="BN239" s="428"/>
      <c r="BO239" s="428"/>
    </row>
    <row r="240" spans="47:67">
      <c r="AU240" s="427"/>
      <c r="AV240" s="467">
        <v>143</v>
      </c>
      <c r="AW240" s="468" t="s">
        <v>152</v>
      </c>
      <c r="AX240" s="469">
        <v>4</v>
      </c>
      <c r="AY240" s="428"/>
      <c r="AZ240" s="428"/>
      <c r="BA240" s="428"/>
      <c r="BB240" s="428"/>
      <c r="BC240" s="428"/>
      <c r="BD240" s="428"/>
      <c r="BE240" s="428"/>
      <c r="BF240" s="428"/>
      <c r="BG240" s="428"/>
      <c r="BH240" s="428"/>
      <c r="BI240" s="428"/>
      <c r="BJ240" s="428"/>
      <c r="BK240" s="428"/>
      <c r="BL240" s="428"/>
      <c r="BM240" s="428"/>
      <c r="BN240" s="428"/>
      <c r="BO240" s="428"/>
    </row>
    <row r="241" spans="47:67">
      <c r="AU241" s="427"/>
      <c r="AV241" s="467">
        <v>144</v>
      </c>
      <c r="AW241" s="468" t="s">
        <v>152</v>
      </c>
      <c r="AX241" s="469">
        <v>4</v>
      </c>
      <c r="AY241" s="428"/>
      <c r="AZ241" s="428"/>
      <c r="BA241" s="428"/>
      <c r="BB241" s="428"/>
      <c r="BC241" s="428"/>
      <c r="BD241" s="428"/>
      <c r="BE241" s="428"/>
      <c r="BF241" s="428"/>
      <c r="BG241" s="428"/>
      <c r="BH241" s="428"/>
      <c r="BI241" s="428"/>
      <c r="BJ241" s="428"/>
      <c r="BK241" s="428"/>
      <c r="BL241" s="428"/>
      <c r="BM241" s="428"/>
      <c r="BN241" s="428"/>
      <c r="BO241" s="428"/>
    </row>
    <row r="242" spans="47:67">
      <c r="AU242" s="427"/>
      <c r="AV242" s="467">
        <v>145</v>
      </c>
      <c r="AW242" s="468" t="s">
        <v>152</v>
      </c>
      <c r="AX242" s="469">
        <v>4</v>
      </c>
      <c r="AY242" s="428"/>
      <c r="AZ242" s="428"/>
      <c r="BA242" s="428"/>
      <c r="BB242" s="428"/>
      <c r="BC242" s="428"/>
      <c r="BD242" s="428"/>
      <c r="BE242" s="428"/>
      <c r="BF242" s="428"/>
      <c r="BG242" s="428"/>
      <c r="BH242" s="428"/>
      <c r="BI242" s="428"/>
      <c r="BJ242" s="428"/>
      <c r="BK242" s="428"/>
      <c r="BL242" s="428"/>
      <c r="BM242" s="428"/>
      <c r="BN242" s="428"/>
      <c r="BO242" s="428"/>
    </row>
    <row r="243" spans="47:67">
      <c r="AU243" s="427"/>
      <c r="AV243" s="467">
        <v>146</v>
      </c>
      <c r="AW243" s="468" t="s">
        <v>152</v>
      </c>
      <c r="AX243" s="469">
        <v>4</v>
      </c>
      <c r="AY243" s="428"/>
      <c r="AZ243" s="428"/>
      <c r="BA243" s="428"/>
      <c r="BB243" s="428"/>
      <c r="BC243" s="428"/>
      <c r="BD243" s="428"/>
      <c r="BE243" s="428"/>
      <c r="BF243" s="428"/>
      <c r="BG243" s="428"/>
      <c r="BH243" s="428"/>
      <c r="BI243" s="428"/>
      <c r="BJ243" s="428"/>
      <c r="BK243" s="428"/>
      <c r="BL243" s="428"/>
      <c r="BM243" s="428"/>
      <c r="BN243" s="428"/>
      <c r="BO243" s="428"/>
    </row>
    <row r="244" spans="47:67">
      <c r="AU244" s="427"/>
      <c r="AV244" s="467">
        <v>147</v>
      </c>
      <c r="AW244" s="468" t="s">
        <v>152</v>
      </c>
      <c r="AX244" s="469">
        <v>4</v>
      </c>
      <c r="AY244" s="428"/>
      <c r="AZ244" s="428"/>
      <c r="BA244" s="428"/>
      <c r="BB244" s="428"/>
      <c r="BC244" s="428"/>
      <c r="BD244" s="428"/>
      <c r="BE244" s="428"/>
      <c r="BF244" s="428"/>
      <c r="BG244" s="428"/>
      <c r="BH244" s="428"/>
      <c r="BI244" s="428"/>
      <c r="BJ244" s="428"/>
      <c r="BK244" s="428"/>
      <c r="BL244" s="428"/>
      <c r="BM244" s="428"/>
      <c r="BN244" s="428"/>
      <c r="BO244" s="428"/>
    </row>
    <row r="245" spans="47:67">
      <c r="AU245" s="427"/>
      <c r="AV245" s="467">
        <v>148</v>
      </c>
      <c r="AW245" s="468" t="s">
        <v>152</v>
      </c>
      <c r="AX245" s="469">
        <v>4</v>
      </c>
      <c r="AY245" s="428"/>
      <c r="AZ245" s="428"/>
      <c r="BA245" s="428"/>
      <c r="BB245" s="428"/>
      <c r="BC245" s="428"/>
      <c r="BD245" s="428"/>
      <c r="BE245" s="428"/>
      <c r="BF245" s="428"/>
      <c r="BG245" s="428"/>
      <c r="BH245" s="428"/>
      <c r="BI245" s="428"/>
      <c r="BJ245" s="428"/>
      <c r="BK245" s="428"/>
      <c r="BL245" s="428"/>
      <c r="BM245" s="428"/>
      <c r="BN245" s="428"/>
      <c r="BO245" s="428"/>
    </row>
    <row r="246" spans="47:67">
      <c r="AU246" s="427"/>
      <c r="AV246" s="467">
        <v>149</v>
      </c>
      <c r="AW246" s="468" t="s">
        <v>152</v>
      </c>
      <c r="AX246" s="469">
        <v>4</v>
      </c>
      <c r="AY246" s="428"/>
      <c r="AZ246" s="428"/>
      <c r="BA246" s="428"/>
      <c r="BB246" s="428"/>
      <c r="BC246" s="428"/>
      <c r="BD246" s="428"/>
      <c r="BE246" s="428"/>
      <c r="BF246" s="428"/>
      <c r="BG246" s="428"/>
      <c r="BH246" s="428"/>
      <c r="BI246" s="428"/>
      <c r="BJ246" s="428"/>
      <c r="BK246" s="428"/>
      <c r="BL246" s="428"/>
      <c r="BM246" s="428"/>
      <c r="BN246" s="428"/>
      <c r="BO246" s="428"/>
    </row>
    <row r="247" spans="47:67">
      <c r="AU247" s="427"/>
      <c r="AV247" s="467">
        <v>150</v>
      </c>
      <c r="AW247" s="468" t="s">
        <v>152</v>
      </c>
      <c r="AX247" s="469">
        <v>4</v>
      </c>
      <c r="AY247" s="428"/>
      <c r="AZ247" s="428"/>
      <c r="BA247" s="428"/>
      <c r="BB247" s="428"/>
      <c r="BC247" s="428"/>
      <c r="BD247" s="428"/>
      <c r="BE247" s="428"/>
      <c r="BF247" s="428"/>
      <c r="BG247" s="428"/>
      <c r="BH247" s="428"/>
      <c r="BI247" s="428"/>
      <c r="BJ247" s="428"/>
      <c r="BK247" s="428"/>
      <c r="BL247" s="428"/>
      <c r="BM247" s="428"/>
      <c r="BN247" s="428"/>
      <c r="BO247" s="428"/>
    </row>
    <row r="248" spans="47:67">
      <c r="AU248" s="427"/>
      <c r="AV248" s="467">
        <v>151</v>
      </c>
      <c r="AW248" s="468" t="s">
        <v>152</v>
      </c>
      <c r="AX248" s="469">
        <v>4</v>
      </c>
      <c r="AY248" s="428"/>
      <c r="AZ248" s="428"/>
      <c r="BA248" s="428"/>
      <c r="BB248" s="428"/>
      <c r="BC248" s="428"/>
      <c r="BD248" s="428"/>
      <c r="BE248" s="428"/>
      <c r="BF248" s="428"/>
      <c r="BG248" s="428"/>
      <c r="BH248" s="428"/>
      <c r="BI248" s="428"/>
      <c r="BJ248" s="428"/>
      <c r="BK248" s="428"/>
      <c r="BL248" s="428"/>
      <c r="BM248" s="428"/>
      <c r="BN248" s="428"/>
      <c r="BO248" s="428"/>
    </row>
    <row r="249" spans="47:67">
      <c r="AU249" s="427"/>
      <c r="AV249" s="467">
        <v>152</v>
      </c>
      <c r="AW249" s="468" t="s">
        <v>152</v>
      </c>
      <c r="AX249" s="469">
        <v>4</v>
      </c>
      <c r="AY249" s="428"/>
      <c r="AZ249" s="428"/>
      <c r="BA249" s="428"/>
      <c r="BB249" s="428"/>
      <c r="BC249" s="428"/>
      <c r="BD249" s="428"/>
      <c r="BE249" s="428"/>
      <c r="BF249" s="428"/>
      <c r="BG249" s="428"/>
      <c r="BH249" s="428"/>
      <c r="BI249" s="428"/>
      <c r="BJ249" s="428"/>
      <c r="BK249" s="428"/>
      <c r="BL249" s="428"/>
      <c r="BM249" s="428"/>
      <c r="BN249" s="428"/>
      <c r="BO249" s="428"/>
    </row>
    <row r="250" spans="47:67">
      <c r="AU250" s="427"/>
      <c r="AV250" s="467">
        <v>153</v>
      </c>
      <c r="AW250" s="468" t="s">
        <v>152</v>
      </c>
      <c r="AX250" s="469">
        <v>4</v>
      </c>
      <c r="AY250" s="428"/>
      <c r="AZ250" s="428"/>
      <c r="BA250" s="428"/>
      <c r="BB250" s="428"/>
      <c r="BC250" s="428"/>
      <c r="BD250" s="428"/>
      <c r="BE250" s="428"/>
      <c r="BF250" s="428"/>
      <c r="BG250" s="428"/>
      <c r="BH250" s="428"/>
      <c r="BI250" s="428"/>
      <c r="BJ250" s="428"/>
      <c r="BK250" s="428"/>
      <c r="BL250" s="428"/>
      <c r="BM250" s="428"/>
      <c r="BN250" s="428"/>
      <c r="BO250" s="428"/>
    </row>
    <row r="251" spans="47:67">
      <c r="AU251" s="427"/>
      <c r="AV251" s="467">
        <v>154</v>
      </c>
      <c r="AW251" s="468" t="s">
        <v>152</v>
      </c>
      <c r="AX251" s="469">
        <v>4</v>
      </c>
      <c r="AY251" s="428"/>
      <c r="AZ251" s="428"/>
      <c r="BA251" s="428"/>
      <c r="BB251" s="428"/>
      <c r="BC251" s="428"/>
      <c r="BD251" s="428"/>
      <c r="BE251" s="428"/>
      <c r="BF251" s="428"/>
      <c r="BG251" s="428"/>
      <c r="BH251" s="428"/>
      <c r="BI251" s="428"/>
      <c r="BJ251" s="428"/>
      <c r="BK251" s="428"/>
      <c r="BL251" s="428"/>
      <c r="BM251" s="428"/>
      <c r="BN251" s="428"/>
      <c r="BO251" s="428"/>
    </row>
    <row r="252" spans="47:67">
      <c r="AU252" s="427"/>
      <c r="AV252" s="467">
        <v>155</v>
      </c>
      <c r="AW252" s="468" t="s">
        <v>152</v>
      </c>
      <c r="AX252" s="469">
        <v>4</v>
      </c>
      <c r="AY252" s="428"/>
      <c r="AZ252" s="428"/>
      <c r="BA252" s="428"/>
      <c r="BB252" s="428"/>
      <c r="BC252" s="428"/>
      <c r="BD252" s="428"/>
      <c r="BE252" s="428"/>
      <c r="BF252" s="428"/>
      <c r="BG252" s="428"/>
      <c r="BH252" s="428"/>
      <c r="BI252" s="428"/>
      <c r="BJ252" s="428"/>
      <c r="BK252" s="428"/>
      <c r="BL252" s="428"/>
      <c r="BM252" s="428"/>
      <c r="BN252" s="428"/>
      <c r="BO252" s="428"/>
    </row>
    <row r="253" spans="47:67">
      <c r="AU253" s="427"/>
      <c r="AV253" s="467">
        <v>156</v>
      </c>
      <c r="AW253" s="468" t="s">
        <v>152</v>
      </c>
      <c r="AX253" s="469">
        <v>4</v>
      </c>
      <c r="AY253" s="428"/>
      <c r="AZ253" s="428"/>
      <c r="BA253" s="428"/>
      <c r="BB253" s="428"/>
      <c r="BC253" s="428"/>
      <c r="BD253" s="428"/>
      <c r="BE253" s="428"/>
      <c r="BF253" s="428"/>
      <c r="BG253" s="428"/>
      <c r="BH253" s="428"/>
      <c r="BI253" s="428"/>
      <c r="BJ253" s="428"/>
      <c r="BK253" s="428"/>
      <c r="BL253" s="428"/>
      <c r="BM253" s="428"/>
      <c r="BN253" s="428"/>
      <c r="BO253" s="428"/>
    </row>
    <row r="254" spans="47:67">
      <c r="AU254" s="427"/>
      <c r="AV254" s="467">
        <v>157</v>
      </c>
      <c r="AW254" s="468" t="s">
        <v>152</v>
      </c>
      <c r="AX254" s="469">
        <v>4</v>
      </c>
      <c r="AY254" s="428"/>
      <c r="AZ254" s="428"/>
      <c r="BA254" s="428"/>
      <c r="BB254" s="428"/>
      <c r="BC254" s="428"/>
      <c r="BD254" s="428"/>
      <c r="BE254" s="428"/>
      <c r="BF254" s="428"/>
      <c r="BG254" s="428"/>
      <c r="BH254" s="428"/>
      <c r="BI254" s="428"/>
      <c r="BJ254" s="428"/>
      <c r="BK254" s="428"/>
      <c r="BL254" s="428"/>
      <c r="BM254" s="428"/>
      <c r="BN254" s="428"/>
      <c r="BO254" s="428"/>
    </row>
    <row r="255" spans="47:67">
      <c r="AU255" s="427"/>
      <c r="AV255" s="467">
        <v>158</v>
      </c>
      <c r="AW255" s="468" t="s">
        <v>152</v>
      </c>
      <c r="AX255" s="469">
        <v>4</v>
      </c>
      <c r="AY255" s="428"/>
      <c r="AZ255" s="428"/>
      <c r="BA255" s="428"/>
      <c r="BB255" s="428"/>
      <c r="BC255" s="428"/>
      <c r="BD255" s="428"/>
      <c r="BE255" s="428"/>
      <c r="BF255" s="428"/>
      <c r="BG255" s="428"/>
      <c r="BH255" s="428"/>
      <c r="BI255" s="428"/>
      <c r="BJ255" s="428"/>
      <c r="BK255" s="428"/>
      <c r="BL255" s="428"/>
      <c r="BM255" s="428"/>
      <c r="BN255" s="428"/>
      <c r="BO255" s="428"/>
    </row>
    <row r="256" spans="47:67">
      <c r="AU256" s="427"/>
      <c r="AV256" s="467">
        <v>159</v>
      </c>
      <c r="AW256" s="468" t="s">
        <v>152</v>
      </c>
      <c r="AX256" s="469">
        <v>4</v>
      </c>
      <c r="AY256" s="428"/>
      <c r="AZ256" s="428"/>
      <c r="BA256" s="428"/>
      <c r="BB256" s="428"/>
      <c r="BC256" s="428"/>
      <c r="BD256" s="428"/>
      <c r="BE256" s="428"/>
      <c r="BF256" s="428"/>
      <c r="BG256" s="428"/>
      <c r="BH256" s="428"/>
      <c r="BI256" s="428"/>
      <c r="BJ256" s="428"/>
      <c r="BK256" s="428"/>
      <c r="BL256" s="428"/>
      <c r="BM256" s="428"/>
      <c r="BN256" s="428"/>
      <c r="BO256" s="428"/>
    </row>
    <row r="257" spans="47:67">
      <c r="AU257" s="427"/>
      <c r="AV257" s="467">
        <v>160</v>
      </c>
      <c r="AW257" s="468" t="s">
        <v>152</v>
      </c>
      <c r="AX257" s="469">
        <v>4</v>
      </c>
      <c r="AY257" s="428"/>
      <c r="AZ257" s="428"/>
      <c r="BA257" s="428"/>
      <c r="BB257" s="428"/>
      <c r="BC257" s="428"/>
      <c r="BD257" s="428"/>
      <c r="BE257" s="428"/>
      <c r="BF257" s="428"/>
      <c r="BG257" s="428"/>
      <c r="BH257" s="428"/>
      <c r="BI257" s="428"/>
      <c r="BJ257" s="428"/>
      <c r="BK257" s="428"/>
      <c r="BL257" s="428"/>
      <c r="BM257" s="428"/>
      <c r="BN257" s="428"/>
      <c r="BO257" s="428"/>
    </row>
    <row r="258" spans="47:67">
      <c r="AU258" s="427"/>
      <c r="AV258" s="467">
        <v>161</v>
      </c>
      <c r="AW258" s="468" t="s">
        <v>152</v>
      </c>
      <c r="AX258" s="469">
        <v>4</v>
      </c>
      <c r="AY258" s="428"/>
      <c r="AZ258" s="428"/>
      <c r="BA258" s="428"/>
      <c r="BB258" s="428"/>
      <c r="BC258" s="428"/>
      <c r="BD258" s="428"/>
      <c r="BE258" s="428"/>
      <c r="BF258" s="428"/>
      <c r="BG258" s="428"/>
      <c r="BH258" s="428"/>
      <c r="BI258" s="428"/>
      <c r="BJ258" s="428"/>
      <c r="BK258" s="428"/>
      <c r="BL258" s="428"/>
      <c r="BM258" s="428"/>
      <c r="BN258" s="428"/>
      <c r="BO258" s="428"/>
    </row>
    <row r="259" spans="47:67">
      <c r="AU259" s="427"/>
      <c r="AV259" s="467">
        <v>162</v>
      </c>
      <c r="AW259" s="468" t="s">
        <v>152</v>
      </c>
      <c r="AX259" s="469">
        <v>4</v>
      </c>
      <c r="AY259" s="428"/>
      <c r="AZ259" s="428"/>
      <c r="BA259" s="428"/>
      <c r="BB259" s="428"/>
      <c r="BC259" s="428"/>
      <c r="BD259" s="428"/>
      <c r="BE259" s="428"/>
      <c r="BF259" s="428"/>
      <c r="BG259" s="428"/>
      <c r="BH259" s="428"/>
      <c r="BI259" s="428"/>
      <c r="BJ259" s="428"/>
      <c r="BK259" s="428"/>
      <c r="BL259" s="428"/>
      <c r="BM259" s="428"/>
      <c r="BN259" s="428"/>
      <c r="BO259" s="428"/>
    </row>
    <row r="260" spans="47:67">
      <c r="AU260" s="427"/>
      <c r="AV260" s="467">
        <v>163</v>
      </c>
      <c r="AW260" s="468" t="s">
        <v>152</v>
      </c>
      <c r="AX260" s="469">
        <v>4</v>
      </c>
      <c r="AY260" s="428"/>
      <c r="AZ260" s="428"/>
      <c r="BA260" s="428"/>
      <c r="BB260" s="428"/>
      <c r="BC260" s="428"/>
      <c r="BD260" s="428"/>
      <c r="BE260" s="428"/>
      <c r="BF260" s="428"/>
      <c r="BG260" s="428"/>
      <c r="BH260" s="428"/>
      <c r="BI260" s="428"/>
      <c r="BJ260" s="428"/>
      <c r="BK260" s="428"/>
      <c r="BL260" s="428"/>
      <c r="BM260" s="428"/>
      <c r="BN260" s="428"/>
      <c r="BO260" s="428"/>
    </row>
    <row r="261" spans="47:67">
      <c r="AU261" s="427"/>
      <c r="AV261" s="467">
        <v>164</v>
      </c>
      <c r="AW261" s="468" t="s">
        <v>152</v>
      </c>
      <c r="AX261" s="469">
        <v>4</v>
      </c>
      <c r="AY261" s="428"/>
      <c r="AZ261" s="428"/>
      <c r="BA261" s="428"/>
      <c r="BB261" s="428"/>
      <c r="BC261" s="428"/>
      <c r="BD261" s="428"/>
      <c r="BE261" s="428"/>
      <c r="BF261" s="428"/>
      <c r="BG261" s="428"/>
      <c r="BH261" s="428"/>
      <c r="BI261" s="428"/>
      <c r="BJ261" s="428"/>
      <c r="BK261" s="428"/>
      <c r="BL261" s="428"/>
      <c r="BM261" s="428"/>
      <c r="BN261" s="428"/>
      <c r="BO261" s="428"/>
    </row>
    <row r="262" spans="47:67">
      <c r="AU262" s="427"/>
      <c r="AV262" s="467">
        <v>165</v>
      </c>
      <c r="AW262" s="468" t="s">
        <v>152</v>
      </c>
      <c r="AX262" s="469">
        <v>4</v>
      </c>
      <c r="AY262" s="428"/>
      <c r="AZ262" s="428"/>
      <c r="BA262" s="428"/>
      <c r="BB262" s="428"/>
      <c r="BC262" s="428"/>
      <c r="BD262" s="428"/>
      <c r="BE262" s="428"/>
      <c r="BF262" s="428"/>
      <c r="BG262" s="428"/>
      <c r="BH262" s="428"/>
      <c r="BI262" s="428"/>
      <c r="BJ262" s="428"/>
      <c r="BK262" s="428"/>
      <c r="BL262" s="428"/>
      <c r="BM262" s="428"/>
      <c r="BN262" s="428"/>
      <c r="BO262" s="428"/>
    </row>
    <row r="263" spans="47:67">
      <c r="AU263" s="427"/>
      <c r="AV263" s="467">
        <v>166</v>
      </c>
      <c r="AW263" s="468" t="s">
        <v>152</v>
      </c>
      <c r="AX263" s="469">
        <v>4</v>
      </c>
      <c r="AY263" s="428"/>
      <c r="AZ263" s="428"/>
      <c r="BA263" s="428"/>
      <c r="BB263" s="428"/>
      <c r="BC263" s="428"/>
      <c r="BD263" s="428"/>
      <c r="BE263" s="428"/>
      <c r="BF263" s="428"/>
      <c r="BG263" s="428"/>
      <c r="BH263" s="428"/>
      <c r="BI263" s="428"/>
      <c r="BJ263" s="428"/>
      <c r="BK263" s="428"/>
      <c r="BL263" s="428"/>
      <c r="BM263" s="428"/>
      <c r="BN263" s="428"/>
      <c r="BO263" s="428"/>
    </row>
    <row r="264" spans="47:67">
      <c r="AU264" s="427"/>
      <c r="AV264" s="467">
        <v>167</v>
      </c>
      <c r="AW264" s="468" t="s">
        <v>152</v>
      </c>
      <c r="AX264" s="469">
        <v>4</v>
      </c>
      <c r="AY264" s="428"/>
      <c r="AZ264" s="428"/>
      <c r="BA264" s="428"/>
      <c r="BB264" s="428"/>
      <c r="BC264" s="428"/>
      <c r="BD264" s="428"/>
      <c r="BE264" s="428"/>
      <c r="BF264" s="428"/>
      <c r="BG264" s="428"/>
      <c r="BH264" s="428"/>
      <c r="BI264" s="428"/>
      <c r="BJ264" s="428"/>
      <c r="BK264" s="428"/>
      <c r="BL264" s="428"/>
      <c r="BM264" s="428"/>
      <c r="BN264" s="428"/>
      <c r="BO264" s="428"/>
    </row>
    <row r="265" spans="47:67">
      <c r="AU265" s="427"/>
      <c r="AV265" s="467">
        <v>168</v>
      </c>
      <c r="AW265" s="468" t="s">
        <v>152</v>
      </c>
      <c r="AX265" s="469">
        <v>4</v>
      </c>
      <c r="AY265" s="428"/>
      <c r="AZ265" s="428"/>
      <c r="BA265" s="428"/>
      <c r="BB265" s="428"/>
      <c r="BC265" s="428"/>
      <c r="BD265" s="428"/>
      <c r="BE265" s="428"/>
      <c r="BF265" s="428"/>
      <c r="BG265" s="428"/>
      <c r="BH265" s="428"/>
      <c r="BI265" s="428"/>
      <c r="BJ265" s="428"/>
      <c r="BK265" s="428"/>
      <c r="BL265" s="428"/>
      <c r="BM265" s="428"/>
      <c r="BN265" s="428"/>
      <c r="BO265" s="428"/>
    </row>
    <row r="266" spans="47:67">
      <c r="AU266" s="427"/>
      <c r="AV266" s="467">
        <v>169</v>
      </c>
      <c r="AW266" s="468" t="s">
        <v>152</v>
      </c>
      <c r="AX266" s="469">
        <v>4</v>
      </c>
      <c r="AY266" s="428"/>
      <c r="AZ266" s="428"/>
      <c r="BA266" s="428"/>
      <c r="BB266" s="428"/>
      <c r="BC266" s="428"/>
      <c r="BD266" s="428"/>
      <c r="BE266" s="428"/>
      <c r="BF266" s="428"/>
      <c r="BG266" s="428"/>
      <c r="BH266" s="428"/>
      <c r="BI266" s="428"/>
      <c r="BJ266" s="428"/>
      <c r="BK266" s="428"/>
      <c r="BL266" s="428"/>
      <c r="BM266" s="428"/>
      <c r="BN266" s="428"/>
      <c r="BO266" s="428"/>
    </row>
    <row r="267" spans="47:67">
      <c r="AU267" s="427"/>
      <c r="AV267" s="467">
        <v>170</v>
      </c>
      <c r="AW267" s="468" t="s">
        <v>152</v>
      </c>
      <c r="AX267" s="469">
        <v>4</v>
      </c>
      <c r="AY267" s="428"/>
      <c r="AZ267" s="428"/>
      <c r="BA267" s="428"/>
      <c r="BB267" s="428"/>
      <c r="BC267" s="428"/>
      <c r="BD267" s="428"/>
      <c r="BE267" s="428"/>
      <c r="BF267" s="428"/>
      <c r="BG267" s="428"/>
      <c r="BH267" s="428"/>
      <c r="BI267" s="428"/>
      <c r="BJ267" s="428"/>
      <c r="BK267" s="428"/>
      <c r="BL267" s="428"/>
      <c r="BM267" s="428"/>
      <c r="BN267" s="428"/>
      <c r="BO267" s="428"/>
    </row>
    <row r="268" spans="47:67">
      <c r="AU268" s="427"/>
      <c r="AV268" s="467">
        <v>171</v>
      </c>
      <c r="AW268" s="468" t="s">
        <v>152</v>
      </c>
      <c r="AX268" s="469">
        <v>4</v>
      </c>
      <c r="AY268" s="428"/>
      <c r="AZ268" s="428"/>
      <c r="BA268" s="428"/>
      <c r="BB268" s="428"/>
      <c r="BC268" s="428"/>
      <c r="BD268" s="428"/>
      <c r="BE268" s="428"/>
      <c r="BF268" s="428"/>
      <c r="BG268" s="428"/>
      <c r="BH268" s="428"/>
      <c r="BI268" s="428"/>
      <c r="BJ268" s="428"/>
      <c r="BK268" s="428"/>
      <c r="BL268" s="428"/>
      <c r="BM268" s="428"/>
      <c r="BN268" s="428"/>
      <c r="BO268" s="428"/>
    </row>
    <row r="269" spans="47:67">
      <c r="AU269" s="427"/>
      <c r="AV269" s="467">
        <v>172</v>
      </c>
      <c r="AW269" s="468" t="s">
        <v>152</v>
      </c>
      <c r="AX269" s="469">
        <v>4</v>
      </c>
      <c r="AY269" s="428"/>
      <c r="AZ269" s="428"/>
      <c r="BA269" s="428"/>
      <c r="BB269" s="428"/>
      <c r="BC269" s="428"/>
      <c r="BD269" s="428"/>
      <c r="BE269" s="428"/>
      <c r="BF269" s="428"/>
      <c r="BG269" s="428"/>
      <c r="BH269" s="428"/>
      <c r="BI269" s="428"/>
      <c r="BJ269" s="428"/>
      <c r="BK269" s="428"/>
      <c r="BL269" s="428"/>
      <c r="BM269" s="428"/>
      <c r="BN269" s="428"/>
      <c r="BO269" s="428"/>
    </row>
    <row r="270" spans="47:67">
      <c r="AU270" s="427"/>
      <c r="AV270" s="467">
        <v>173</v>
      </c>
      <c r="AW270" s="468" t="s">
        <v>152</v>
      </c>
      <c r="AX270" s="469">
        <v>4</v>
      </c>
      <c r="AY270" s="428"/>
      <c r="AZ270" s="428"/>
      <c r="BA270" s="428"/>
      <c r="BB270" s="428"/>
      <c r="BC270" s="428"/>
      <c r="BD270" s="428"/>
      <c r="BE270" s="428"/>
      <c r="BF270" s="428"/>
      <c r="BG270" s="428"/>
      <c r="BH270" s="428"/>
      <c r="BI270" s="428"/>
      <c r="BJ270" s="428"/>
      <c r="BK270" s="428"/>
      <c r="BL270" s="428"/>
      <c r="BM270" s="428"/>
      <c r="BN270" s="428"/>
      <c r="BO270" s="428"/>
    </row>
    <row r="271" spans="47:67">
      <c r="AU271" s="427"/>
      <c r="AV271" s="467">
        <v>174</v>
      </c>
      <c r="AW271" s="468" t="s">
        <v>152</v>
      </c>
      <c r="AX271" s="469">
        <v>4</v>
      </c>
      <c r="AY271" s="428"/>
      <c r="AZ271" s="428"/>
      <c r="BA271" s="428"/>
      <c r="BB271" s="428"/>
      <c r="BC271" s="428"/>
      <c r="BD271" s="428"/>
      <c r="BE271" s="428"/>
      <c r="BF271" s="428"/>
      <c r="BG271" s="428"/>
      <c r="BH271" s="428"/>
      <c r="BI271" s="428"/>
      <c r="BJ271" s="428"/>
      <c r="BK271" s="428"/>
      <c r="BL271" s="428"/>
      <c r="BM271" s="428"/>
      <c r="BN271" s="428"/>
      <c r="BO271" s="428"/>
    </row>
    <row r="272" spans="47:67">
      <c r="AU272" s="427"/>
      <c r="AV272" s="467">
        <v>175</v>
      </c>
      <c r="AW272" s="468" t="s">
        <v>152</v>
      </c>
      <c r="AX272" s="469">
        <v>4</v>
      </c>
      <c r="AY272" s="428"/>
      <c r="AZ272" s="428"/>
      <c r="BA272" s="428"/>
      <c r="BB272" s="428"/>
      <c r="BC272" s="428"/>
      <c r="BD272" s="428"/>
      <c r="BE272" s="428"/>
      <c r="BF272" s="428"/>
      <c r="BG272" s="428"/>
      <c r="BH272" s="428"/>
      <c r="BI272" s="428"/>
      <c r="BJ272" s="428"/>
      <c r="BK272" s="428"/>
      <c r="BL272" s="428"/>
      <c r="BM272" s="428"/>
      <c r="BN272" s="428"/>
      <c r="BO272" s="428"/>
    </row>
    <row r="273" spans="47:67">
      <c r="AU273" s="427"/>
      <c r="AV273" s="467">
        <v>176</v>
      </c>
      <c r="AW273" s="468" t="s">
        <v>152</v>
      </c>
      <c r="AX273" s="469">
        <v>4</v>
      </c>
      <c r="AY273" s="428"/>
      <c r="AZ273" s="428"/>
      <c r="BA273" s="428"/>
      <c r="BB273" s="428"/>
      <c r="BC273" s="428"/>
      <c r="BD273" s="428"/>
      <c r="BE273" s="428"/>
      <c r="BF273" s="428"/>
      <c r="BG273" s="428"/>
      <c r="BH273" s="428"/>
      <c r="BI273" s="428"/>
      <c r="BJ273" s="428"/>
      <c r="BK273" s="428"/>
      <c r="BL273" s="428"/>
      <c r="BM273" s="428"/>
      <c r="BN273" s="428"/>
      <c r="BO273" s="428"/>
    </row>
    <row r="274" spans="47:67">
      <c r="AU274" s="427"/>
      <c r="AV274" s="467">
        <v>177</v>
      </c>
      <c r="AW274" s="468" t="s">
        <v>152</v>
      </c>
      <c r="AX274" s="469">
        <v>4</v>
      </c>
      <c r="AY274" s="428"/>
      <c r="AZ274" s="428"/>
      <c r="BA274" s="428"/>
      <c r="BB274" s="428"/>
      <c r="BC274" s="428"/>
      <c r="BD274" s="428"/>
      <c r="BE274" s="428"/>
      <c r="BF274" s="428"/>
      <c r="BG274" s="428"/>
      <c r="BH274" s="428"/>
      <c r="BI274" s="428"/>
      <c r="BJ274" s="428"/>
      <c r="BK274" s="428"/>
      <c r="BL274" s="428"/>
      <c r="BM274" s="428"/>
      <c r="BN274" s="428"/>
      <c r="BO274" s="428"/>
    </row>
    <row r="275" spans="47:67">
      <c r="AU275" s="427"/>
      <c r="AV275" s="467">
        <v>178</v>
      </c>
      <c r="AW275" s="468" t="s">
        <v>152</v>
      </c>
      <c r="AX275" s="469">
        <v>4</v>
      </c>
      <c r="AY275" s="428"/>
      <c r="AZ275" s="428"/>
      <c r="BA275" s="428"/>
      <c r="BB275" s="428"/>
      <c r="BC275" s="428"/>
      <c r="BD275" s="428"/>
      <c r="BE275" s="428"/>
      <c r="BF275" s="428"/>
      <c r="BG275" s="428"/>
      <c r="BH275" s="428"/>
      <c r="BI275" s="428"/>
      <c r="BJ275" s="428"/>
      <c r="BK275" s="428"/>
      <c r="BL275" s="428"/>
      <c r="BM275" s="428"/>
      <c r="BN275" s="428"/>
      <c r="BO275" s="428"/>
    </row>
    <row r="276" spans="47:67">
      <c r="AU276" s="427"/>
      <c r="AV276" s="467">
        <v>179</v>
      </c>
      <c r="AW276" s="468" t="s">
        <v>152</v>
      </c>
      <c r="AX276" s="469">
        <v>4</v>
      </c>
      <c r="AY276" s="428"/>
      <c r="AZ276" s="428"/>
      <c r="BA276" s="428"/>
      <c r="BB276" s="428"/>
      <c r="BC276" s="428"/>
      <c r="BD276" s="428"/>
      <c r="BE276" s="428"/>
      <c r="BF276" s="428"/>
      <c r="BG276" s="428"/>
      <c r="BH276" s="428"/>
      <c r="BI276" s="428"/>
      <c r="BJ276" s="428"/>
      <c r="BK276" s="428"/>
      <c r="BL276" s="428"/>
      <c r="BM276" s="428"/>
      <c r="BN276" s="428"/>
      <c r="BO276" s="428"/>
    </row>
    <row r="277" spans="47:67" ht="13.5" thickBot="1">
      <c r="AU277" s="427"/>
      <c r="AV277" s="478">
        <v>180</v>
      </c>
      <c r="AW277" s="475" t="s">
        <v>152</v>
      </c>
      <c r="AX277" s="479">
        <v>4</v>
      </c>
      <c r="AY277" s="428"/>
      <c r="AZ277" s="428"/>
      <c r="BA277" s="428"/>
      <c r="BB277" s="428"/>
      <c r="BC277" s="428"/>
      <c r="BD277" s="428"/>
      <c r="BE277" s="428"/>
      <c r="BF277" s="428"/>
      <c r="BG277" s="428"/>
      <c r="BH277" s="428"/>
      <c r="BI277" s="428"/>
      <c r="BJ277" s="428"/>
      <c r="BK277" s="428"/>
      <c r="BL277" s="428"/>
      <c r="BM277" s="428"/>
      <c r="BN277" s="428"/>
      <c r="BO277" s="428"/>
    </row>
    <row r="278" spans="47:67">
      <c r="AU278" s="427"/>
      <c r="AV278" s="427"/>
      <c r="AW278" s="427"/>
      <c r="AX278" s="427"/>
      <c r="AY278" s="428"/>
      <c r="AZ278" s="428"/>
      <c r="BA278" s="428"/>
      <c r="BB278" s="428"/>
      <c r="BC278" s="428"/>
      <c r="BD278" s="428"/>
      <c r="BE278" s="428"/>
      <c r="BF278" s="428"/>
      <c r="BG278" s="428"/>
      <c r="BH278" s="428"/>
      <c r="BI278" s="428"/>
      <c r="BJ278" s="428"/>
      <c r="BK278" s="428"/>
      <c r="BL278" s="428"/>
      <c r="BM278" s="428"/>
      <c r="BN278" s="428"/>
      <c r="BO278" s="428"/>
    </row>
  </sheetData>
  <sheetProtection password="CC43" sheet="1"/>
  <mergeCells count="126">
    <mergeCell ref="G1:AB1"/>
    <mergeCell ref="C3:D3"/>
    <mergeCell ref="E3:I3"/>
    <mergeCell ref="J3:K3"/>
    <mergeCell ref="L3:S3"/>
    <mergeCell ref="A5:B5"/>
    <mergeCell ref="C5:K5"/>
    <mergeCell ref="L5:N5"/>
    <mergeCell ref="O5:X5"/>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12:E12"/>
    <mergeCell ref="F12:G12"/>
    <mergeCell ref="I12:J12"/>
    <mergeCell ref="L12:M12"/>
    <mergeCell ref="O12:P12"/>
    <mergeCell ref="R12:S12"/>
    <mergeCell ref="U12:V12"/>
    <mergeCell ref="X12:Y12"/>
    <mergeCell ref="AA12:AB12"/>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Q17:Y17"/>
    <mergeCell ref="Z17:AD17"/>
    <mergeCell ref="AE17:AM17"/>
    <mergeCell ref="AN17:AR17"/>
    <mergeCell ref="BA17:BC17"/>
    <mergeCell ref="BD17:BE17"/>
    <mergeCell ref="Q16:Y16"/>
    <mergeCell ref="Z16:AD16"/>
    <mergeCell ref="AE16:AM16"/>
    <mergeCell ref="AN16:AR16"/>
    <mergeCell ref="BA16:BC16"/>
    <mergeCell ref="BD16:BE1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s>
  <phoneticPr fontId="4"/>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sizeWithCells="1">
                  <from>
                    <xdr:col>28</xdr:col>
                    <xdr:colOff>101600</xdr:colOff>
                    <xdr:row>5</xdr:row>
                    <xdr:rowOff>38100</xdr:rowOff>
                  </from>
                  <to>
                    <xdr:col>31</xdr:col>
                    <xdr:colOff>31750</xdr:colOff>
                    <xdr:row>5</xdr:row>
                    <xdr:rowOff>374650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sizeWithCells="1">
                  <from>
                    <xdr:col>30</xdr:col>
                    <xdr:colOff>114300</xdr:colOff>
                    <xdr:row>5</xdr:row>
                    <xdr:rowOff>31750</xdr:rowOff>
                  </from>
                  <to>
                    <xdr:col>32</xdr:col>
                    <xdr:colOff>152400</xdr:colOff>
                    <xdr:row>5</xdr:row>
                    <xdr:rowOff>381000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dimension ref="A1:BA65"/>
  <sheetViews>
    <sheetView showGridLines="0" view="pageBreakPreview" zoomScale="75" zoomScaleNormal="100" zoomScaleSheetLayoutView="75" workbookViewId="0">
      <selection activeCell="P20" sqref="P20:X20"/>
    </sheetView>
  </sheetViews>
  <sheetFormatPr defaultColWidth="9" defaultRowHeight="13"/>
  <cols>
    <col min="1" max="1" width="1.90625" customWidth="1"/>
    <col min="2" max="2" width="19.08984375" customWidth="1"/>
    <col min="3" max="3" width="4.632812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customWidth="1"/>
    <col min="35" max="35" width="4.6328125" customWidth="1"/>
    <col min="36" max="37" width="3.08984375" customWidth="1"/>
    <col min="38" max="38" width="4.6328125" customWidth="1"/>
    <col min="39" max="40" width="3.08984375" customWidth="1"/>
    <col min="41" max="42" width="4.6328125" customWidth="1"/>
    <col min="43" max="43" width="4.08984375" customWidth="1"/>
    <col min="44" max="44" width="3.08984375" customWidth="1"/>
    <col min="45" max="45" width="7.36328125" customWidth="1"/>
  </cols>
  <sheetData>
    <row r="1" spans="1:53" s="410" customFormat="1" ht="22.5" customHeight="1">
      <c r="A1" s="403" t="s">
        <v>26</v>
      </c>
      <c r="B1" s="404"/>
      <c r="C1" s="405"/>
      <c r="D1" s="405"/>
      <c r="E1" s="405"/>
      <c r="F1" s="405"/>
      <c r="G1" s="404" t="s">
        <v>394</v>
      </c>
      <c r="H1" s="406"/>
      <c r="I1" s="406"/>
      <c r="J1" s="406"/>
      <c r="K1" s="406"/>
      <c r="L1" s="406"/>
      <c r="M1" s="406"/>
      <c r="N1" s="406"/>
      <c r="O1" s="406"/>
      <c r="P1" s="406"/>
      <c r="Q1" s="406"/>
      <c r="R1" s="406"/>
      <c r="S1" s="406"/>
      <c r="T1" s="406"/>
      <c r="U1" s="406"/>
      <c r="V1" s="406"/>
      <c r="W1" s="406"/>
      <c r="X1" s="406"/>
      <c r="Y1" s="406"/>
      <c r="Z1" s="406"/>
      <c r="AA1" s="406"/>
      <c r="AB1" s="406"/>
      <c r="AC1" s="406"/>
      <c r="AD1" s="405"/>
      <c r="AE1" s="405"/>
      <c r="AF1" s="405"/>
      <c r="AG1" s="405"/>
      <c r="AH1" s="405"/>
      <c r="AI1" s="405"/>
      <c r="AJ1" s="405"/>
      <c r="AK1" s="405"/>
      <c r="AL1" s="407"/>
      <c r="AM1" s="407"/>
      <c r="AN1" s="407"/>
      <c r="AO1" s="407"/>
      <c r="AP1" s="408"/>
      <c r="AQ1" s="500" t="s">
        <v>457</v>
      </c>
      <c r="AR1" s="407"/>
      <c r="AS1" s="409"/>
      <c r="AT1" s="407"/>
    </row>
    <row r="2" spans="1:53" s="410" customFormat="1" ht="22.5" customHeight="1">
      <c r="A2" s="403"/>
      <c r="B2" s="404"/>
      <c r="C2" s="405"/>
      <c r="D2" s="405"/>
      <c r="E2" s="405"/>
      <c r="F2" s="405"/>
      <c r="G2" s="406"/>
      <c r="H2" s="406"/>
      <c r="I2" s="406"/>
      <c r="J2" s="406"/>
      <c r="K2" s="406"/>
      <c r="L2" s="406"/>
      <c r="M2" s="406" t="s">
        <v>163</v>
      </c>
      <c r="N2" s="406"/>
      <c r="O2" s="406"/>
      <c r="P2" s="406"/>
      <c r="Q2" s="406"/>
      <c r="R2" s="406"/>
      <c r="S2" s="406"/>
      <c r="T2" s="406"/>
      <c r="U2" s="406"/>
      <c r="V2" s="406"/>
      <c r="W2" s="406"/>
      <c r="X2" s="406"/>
      <c r="Y2" s="406"/>
      <c r="Z2" s="406"/>
      <c r="AA2" s="406"/>
      <c r="AB2" s="406"/>
      <c r="AC2" s="406"/>
      <c r="AD2" s="405"/>
      <c r="AE2" s="405"/>
      <c r="AF2" s="405"/>
      <c r="AG2" s="405"/>
      <c r="AH2" s="405"/>
      <c r="AI2" s="405"/>
      <c r="AJ2" s="405"/>
      <c r="AK2" s="405"/>
      <c r="AL2" s="407"/>
      <c r="AM2" s="407"/>
      <c r="AN2" s="407"/>
      <c r="AO2" s="407"/>
      <c r="AP2" s="408"/>
      <c r="AQ2" s="407"/>
      <c r="AR2" s="407"/>
      <c r="AS2" s="409"/>
      <c r="AT2" s="407"/>
    </row>
    <row r="3" spans="1:53" s="410" customFormat="1" ht="12" customHeight="1" thickBot="1">
      <c r="B3" s="404"/>
      <c r="C3" s="405"/>
      <c r="D3" s="405"/>
      <c r="E3" s="405"/>
      <c r="F3" s="405"/>
      <c r="G3" s="404"/>
      <c r="H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c r="AK3" s="405"/>
      <c r="AL3" s="407"/>
      <c r="AM3" s="407"/>
      <c r="AN3" s="407"/>
      <c r="AO3" s="407"/>
      <c r="AP3" s="407"/>
      <c r="AQ3" s="407"/>
      <c r="AR3" s="407"/>
      <c r="AS3" s="412"/>
      <c r="AT3" s="407"/>
    </row>
    <row r="4" spans="1:53" ht="31.5" customHeight="1" thickBot="1">
      <c r="B4" s="591" t="s">
        <v>642</v>
      </c>
      <c r="C4" s="2361"/>
      <c r="D4" s="2362"/>
      <c r="E4" s="2153" t="s">
        <v>350</v>
      </c>
      <c r="F4" s="2154"/>
      <c r="G4" s="2361"/>
      <c r="H4" s="2363"/>
      <c r="I4" s="2153" t="s">
        <v>351</v>
      </c>
      <c r="J4" s="2154"/>
      <c r="K4" s="2154" t="s">
        <v>222</v>
      </c>
      <c r="L4" s="2154"/>
      <c r="M4" s="2154" t="s">
        <v>642</v>
      </c>
      <c r="N4" s="2364"/>
      <c r="O4" s="2361"/>
      <c r="P4" s="2362"/>
      <c r="Q4" s="2153" t="s">
        <v>350</v>
      </c>
      <c r="R4" s="2154"/>
      <c r="S4" s="2361"/>
      <c r="T4" s="2363"/>
      <c r="U4" s="2153" t="s">
        <v>351</v>
      </c>
      <c r="V4" s="2154"/>
      <c r="AE4"/>
      <c r="AF4"/>
    </row>
    <row r="5" spans="1:53" ht="20.25" customHeight="1" thickBot="1">
      <c r="AE5" s="19"/>
    </row>
    <row r="6" spans="1:53" ht="31.5" customHeight="1" thickBot="1">
      <c r="B6" s="32" t="s">
        <v>42</v>
      </c>
      <c r="C6" s="2365"/>
      <c r="D6" s="2366"/>
      <c r="E6" s="2366"/>
      <c r="F6" s="2366"/>
      <c r="G6" s="2366"/>
      <c r="H6" s="2366"/>
      <c r="I6" s="2366"/>
      <c r="J6" s="2366"/>
      <c r="K6" s="2367"/>
      <c r="L6" s="2298" t="s">
        <v>43</v>
      </c>
      <c r="M6" s="2299"/>
      <c r="N6" s="2299"/>
      <c r="O6" s="2299"/>
      <c r="P6" s="2300"/>
      <c r="Q6" s="2365"/>
      <c r="R6" s="2366"/>
      <c r="S6" s="2366"/>
      <c r="T6" s="2366"/>
      <c r="U6" s="2366"/>
      <c r="V6" s="2366"/>
      <c r="W6" s="2366"/>
      <c r="X6" s="2366"/>
      <c r="Y6" s="2366"/>
      <c r="Z6" s="2366"/>
      <c r="AA6" s="2366"/>
      <c r="AB6" s="2366"/>
      <c r="AC6" s="2366"/>
      <c r="AD6" s="2366"/>
      <c r="AE6" s="2367"/>
      <c r="AF6" s="112"/>
      <c r="AG6" s="2586" t="s">
        <v>164</v>
      </c>
      <c r="AH6" s="2192"/>
      <c r="AI6" s="2192"/>
      <c r="AJ6" s="2192"/>
      <c r="AK6" s="2193"/>
      <c r="AL6" s="2371"/>
      <c r="AM6" s="2372"/>
      <c r="AN6" s="2373"/>
      <c r="AO6" s="65"/>
      <c r="AP6" s="65"/>
      <c r="AQ6" s="65"/>
      <c r="AR6" s="65"/>
      <c r="AS6" s="65"/>
      <c r="AT6" s="65"/>
      <c r="AU6" s="65"/>
      <c r="AV6" s="65"/>
      <c r="AW6" s="65"/>
      <c r="AX6" s="65"/>
      <c r="AY6" s="65"/>
      <c r="AZ6" s="65"/>
      <c r="BA6" s="65"/>
    </row>
    <row r="7" spans="1:53" ht="31.5" customHeight="1" thickBot="1">
      <c r="B7" s="501" t="s">
        <v>250</v>
      </c>
      <c r="C7" s="2587"/>
      <c r="D7" s="2588"/>
      <c r="E7" s="2588"/>
      <c r="F7" s="2588"/>
      <c r="G7" s="2588"/>
      <c r="H7" s="2588"/>
      <c r="I7" s="2588"/>
      <c r="J7" s="2588"/>
      <c r="K7" s="2589"/>
      <c r="L7" s="2590" t="s">
        <v>165</v>
      </c>
      <c r="M7" s="2591"/>
      <c r="N7" s="2591"/>
      <c r="O7" s="2591"/>
      <c r="P7" s="2592"/>
      <c r="Q7" s="2593"/>
      <c r="R7" s="2594"/>
      <c r="S7" s="2594"/>
      <c r="T7" s="2594"/>
      <c r="U7" s="2594"/>
      <c r="V7" s="2594"/>
      <c r="W7" s="2594"/>
      <c r="X7" s="2594"/>
      <c r="Y7" s="2594"/>
      <c r="Z7" s="2594"/>
      <c r="AA7" s="2594"/>
      <c r="AB7" s="2594"/>
      <c r="AC7" s="2594"/>
      <c r="AD7" s="2594"/>
      <c r="AE7" s="2595"/>
      <c r="AF7" s="502"/>
      <c r="AG7" s="2596" t="s">
        <v>166</v>
      </c>
      <c r="AH7" s="2597"/>
      <c r="AI7" s="2597"/>
      <c r="AJ7" s="2597"/>
      <c r="AK7" s="2598"/>
      <c r="AL7" s="2371"/>
      <c r="AM7" s="2372"/>
      <c r="AN7" s="2373"/>
      <c r="AO7" s="503"/>
      <c r="AP7" s="503"/>
      <c r="AQ7" s="384"/>
      <c r="AR7" s="384"/>
      <c r="AS7" s="384"/>
      <c r="AT7" s="384"/>
      <c r="AU7" s="384"/>
      <c r="AV7" s="384"/>
      <c r="AW7" s="384"/>
      <c r="AX7" s="384"/>
      <c r="AY7" s="384"/>
      <c r="AZ7" s="384"/>
      <c r="BA7" s="384"/>
    </row>
    <row r="8" spans="1:53" ht="32.25" customHeight="1" thickBot="1">
      <c r="Y8" s="113"/>
      <c r="Z8" s="114"/>
      <c r="AA8" s="113"/>
      <c r="AB8" s="113"/>
      <c r="AC8" s="113"/>
      <c r="AD8" s="113"/>
      <c r="AE8" s="113"/>
      <c r="AF8" s="113"/>
      <c r="AG8" s="113"/>
      <c r="AH8" s="113"/>
      <c r="AI8" s="113"/>
      <c r="AJ8" s="113"/>
      <c r="AK8" s="113"/>
      <c r="AL8" s="113"/>
      <c r="AM8" s="113"/>
      <c r="AN8" s="113"/>
      <c r="AO8" s="113"/>
      <c r="AP8" s="113"/>
      <c r="AQ8" s="113"/>
      <c r="AR8" s="113"/>
      <c r="AS8" s="113"/>
      <c r="AT8" s="34"/>
      <c r="AU8" s="34"/>
      <c r="AV8" s="34"/>
    </row>
    <row r="9" spans="1:53" ht="25.5" customHeight="1" thickBot="1">
      <c r="B9" s="2191" t="s">
        <v>48</v>
      </c>
      <c r="C9" s="2192"/>
      <c r="D9" s="2192"/>
      <c r="E9" s="2193"/>
      <c r="F9" s="2164" t="s">
        <v>49</v>
      </c>
      <c r="G9" s="2165"/>
      <c r="H9" s="2166"/>
      <c r="I9" s="2164" t="s">
        <v>50</v>
      </c>
      <c r="J9" s="2165"/>
      <c r="K9" s="2166"/>
      <c r="L9" s="2149" t="s">
        <v>51</v>
      </c>
      <c r="M9" s="2147"/>
      <c r="N9" s="2150"/>
      <c r="O9" s="2149" t="s">
        <v>52</v>
      </c>
      <c r="P9" s="2147"/>
      <c r="Q9" s="2150"/>
      <c r="R9" s="2146" t="s">
        <v>562</v>
      </c>
      <c r="S9" s="2147"/>
      <c r="T9" s="2148"/>
      <c r="U9" s="2149" t="s">
        <v>211</v>
      </c>
      <c r="V9" s="2147"/>
      <c r="W9" s="2150"/>
      <c r="X9" s="2164" t="s">
        <v>53</v>
      </c>
      <c r="Y9" s="2165"/>
      <c r="Z9" s="2166"/>
      <c r="AA9" s="2164" t="s">
        <v>54</v>
      </c>
      <c r="AB9" s="2165"/>
      <c r="AC9" s="2166"/>
      <c r="AD9" s="2149" t="s">
        <v>55</v>
      </c>
      <c r="AE9" s="2147"/>
      <c r="AF9" s="2148"/>
      <c r="AG9" s="2181" t="s">
        <v>56</v>
      </c>
      <c r="AH9" s="2147"/>
      <c r="AI9" s="2150"/>
      <c r="AJ9" s="2146" t="s">
        <v>563</v>
      </c>
      <c r="AK9" s="2147"/>
      <c r="AL9" s="2148"/>
      <c r="AM9" s="2149" t="s">
        <v>564</v>
      </c>
      <c r="AN9" s="2147"/>
      <c r="AO9" s="2150"/>
      <c r="AP9" s="17"/>
      <c r="AQ9" s="2164" t="s">
        <v>57</v>
      </c>
      <c r="AR9" s="2165"/>
      <c r="AS9" s="2166"/>
      <c r="AT9" s="17"/>
      <c r="AU9" s="17"/>
      <c r="AV9" s="17"/>
      <c r="AW9" s="17"/>
      <c r="AX9" s="35"/>
    </row>
    <row r="10" spans="1:53" ht="25.5" customHeight="1" thickBot="1">
      <c r="B10" s="2182" t="s">
        <v>116</v>
      </c>
      <c r="C10" s="2183"/>
      <c r="D10" s="2183"/>
      <c r="E10" s="2183"/>
      <c r="F10" s="2389"/>
      <c r="G10" s="2390"/>
      <c r="H10" s="36" t="s">
        <v>59</v>
      </c>
      <c r="I10" s="2389"/>
      <c r="J10" s="2390"/>
      <c r="K10" s="36" t="s">
        <v>59</v>
      </c>
      <c r="L10" s="2389"/>
      <c r="M10" s="2390"/>
      <c r="N10" s="36" t="s">
        <v>59</v>
      </c>
      <c r="O10" s="2389"/>
      <c r="P10" s="2390"/>
      <c r="Q10" s="36" t="s">
        <v>59</v>
      </c>
      <c r="R10" s="2389"/>
      <c r="S10" s="2390"/>
      <c r="T10" s="37" t="s">
        <v>59</v>
      </c>
      <c r="U10" s="2389"/>
      <c r="V10" s="2390"/>
      <c r="W10" s="36" t="s">
        <v>59</v>
      </c>
      <c r="X10" s="2389"/>
      <c r="Y10" s="2390"/>
      <c r="Z10" s="36" t="s">
        <v>59</v>
      </c>
      <c r="AA10" s="2389"/>
      <c r="AB10" s="2390"/>
      <c r="AC10" s="36" t="s">
        <v>59</v>
      </c>
      <c r="AD10" s="2389"/>
      <c r="AE10" s="2390"/>
      <c r="AF10" s="37" t="s">
        <v>59</v>
      </c>
      <c r="AG10" s="2389"/>
      <c r="AH10" s="2390"/>
      <c r="AI10" s="36" t="s">
        <v>59</v>
      </c>
      <c r="AJ10" s="2389"/>
      <c r="AK10" s="2390"/>
      <c r="AL10" s="37" t="s">
        <v>59</v>
      </c>
      <c r="AM10" s="2389"/>
      <c r="AN10" s="2390"/>
      <c r="AO10" s="36" t="s">
        <v>59</v>
      </c>
      <c r="AP10" s="17"/>
      <c r="AQ10" s="2189">
        <f t="shared" ref="AQ10:AQ16" si="0">F10+I10+L10+O10+R10+U10+X10+AA10+AD10+AG10+AJ10+AM10</f>
        <v>0</v>
      </c>
      <c r="AR10" s="2190"/>
      <c r="AS10" s="38" t="s">
        <v>59</v>
      </c>
      <c r="AT10" s="17"/>
      <c r="AU10" s="17"/>
      <c r="AV10" s="17"/>
      <c r="AW10" s="17"/>
      <c r="AX10" s="17"/>
      <c r="AY10" s="17"/>
      <c r="AZ10" s="17"/>
      <c r="BA10" s="35"/>
    </row>
    <row r="11" spans="1:53" ht="33.75" customHeight="1" thickBot="1">
      <c r="B11" s="2582" t="s">
        <v>399</v>
      </c>
      <c r="C11" s="2195"/>
      <c r="D11" s="2195"/>
      <c r="E11" s="2195"/>
      <c r="F11" s="2570"/>
      <c r="G11" s="2571"/>
      <c r="H11" s="39" t="s">
        <v>61</v>
      </c>
      <c r="I11" s="2570"/>
      <c r="J11" s="2571"/>
      <c r="K11" s="39" t="s">
        <v>61</v>
      </c>
      <c r="L11" s="2570"/>
      <c r="M11" s="2571"/>
      <c r="N11" s="39" t="s">
        <v>61</v>
      </c>
      <c r="O11" s="2570"/>
      <c r="P11" s="2571"/>
      <c r="Q11" s="39" t="s">
        <v>61</v>
      </c>
      <c r="R11" s="2570"/>
      <c r="S11" s="2571"/>
      <c r="T11" s="40" t="s">
        <v>61</v>
      </c>
      <c r="U11" s="2570"/>
      <c r="V11" s="2571"/>
      <c r="W11" s="39" t="s">
        <v>61</v>
      </c>
      <c r="X11" s="2570"/>
      <c r="Y11" s="2571"/>
      <c r="Z11" s="39" t="s">
        <v>61</v>
      </c>
      <c r="AA11" s="2570"/>
      <c r="AB11" s="2571"/>
      <c r="AC11" s="39" t="s">
        <v>61</v>
      </c>
      <c r="AD11" s="2570"/>
      <c r="AE11" s="2571"/>
      <c r="AF11" s="40" t="s">
        <v>61</v>
      </c>
      <c r="AG11" s="2572"/>
      <c r="AH11" s="2571"/>
      <c r="AI11" s="39" t="s">
        <v>61</v>
      </c>
      <c r="AJ11" s="2580"/>
      <c r="AK11" s="2581"/>
      <c r="AL11" s="40" t="s">
        <v>61</v>
      </c>
      <c r="AM11" s="2570"/>
      <c r="AN11" s="2571"/>
      <c r="AO11" s="39" t="s">
        <v>61</v>
      </c>
      <c r="AP11" s="17"/>
      <c r="AQ11" s="2578">
        <f t="shared" si="0"/>
        <v>0</v>
      </c>
      <c r="AR11" s="2579"/>
      <c r="AS11" s="115" t="s">
        <v>61</v>
      </c>
      <c r="AT11" s="17"/>
      <c r="AU11" s="17"/>
      <c r="AV11" s="17"/>
      <c r="AW11" s="17"/>
      <c r="AX11" s="17"/>
      <c r="AY11" s="17"/>
      <c r="AZ11" s="17"/>
      <c r="BA11" s="35"/>
    </row>
    <row r="12" spans="1:53" ht="33.75" customHeight="1" thickTop="1">
      <c r="B12" s="2194" t="s">
        <v>167</v>
      </c>
      <c r="C12" s="2195"/>
      <c r="D12" s="2195"/>
      <c r="E12" s="2195"/>
      <c r="F12" s="2570"/>
      <c r="G12" s="2571"/>
      <c r="H12" s="39" t="s">
        <v>61</v>
      </c>
      <c r="I12" s="2570"/>
      <c r="J12" s="2571"/>
      <c r="K12" s="39" t="s">
        <v>61</v>
      </c>
      <c r="L12" s="2570"/>
      <c r="M12" s="2571"/>
      <c r="N12" s="39" t="s">
        <v>61</v>
      </c>
      <c r="O12" s="2570"/>
      <c r="P12" s="2571"/>
      <c r="Q12" s="39" t="s">
        <v>61</v>
      </c>
      <c r="R12" s="2570"/>
      <c r="S12" s="2571"/>
      <c r="T12" s="40" t="s">
        <v>61</v>
      </c>
      <c r="U12" s="2570"/>
      <c r="V12" s="2571"/>
      <c r="W12" s="39" t="s">
        <v>61</v>
      </c>
      <c r="X12" s="2570"/>
      <c r="Y12" s="2571"/>
      <c r="Z12" s="39" t="s">
        <v>61</v>
      </c>
      <c r="AA12" s="2570"/>
      <c r="AB12" s="2571"/>
      <c r="AC12" s="39" t="s">
        <v>61</v>
      </c>
      <c r="AD12" s="2570"/>
      <c r="AE12" s="2571"/>
      <c r="AF12" s="40" t="s">
        <v>61</v>
      </c>
      <c r="AG12" s="2572"/>
      <c r="AH12" s="2571"/>
      <c r="AI12" s="39" t="s">
        <v>61</v>
      </c>
      <c r="AJ12" s="2580"/>
      <c r="AK12" s="2581"/>
      <c r="AL12" s="40" t="s">
        <v>61</v>
      </c>
      <c r="AM12" s="2570"/>
      <c r="AN12" s="2571"/>
      <c r="AO12" s="39" t="s">
        <v>61</v>
      </c>
      <c r="AP12" s="17"/>
      <c r="AQ12" s="2576">
        <f t="shared" si="0"/>
        <v>0</v>
      </c>
      <c r="AR12" s="2577"/>
      <c r="AS12" s="116" t="s">
        <v>61</v>
      </c>
      <c r="AT12" s="17"/>
      <c r="AU12" s="17"/>
      <c r="AV12" s="17"/>
      <c r="AW12" s="17"/>
      <c r="AX12" s="17"/>
      <c r="AY12" s="17"/>
      <c r="AZ12" s="17"/>
      <c r="BA12" s="35"/>
    </row>
    <row r="13" spans="1:53" ht="33.75" customHeight="1">
      <c r="B13" s="2205" t="s">
        <v>168</v>
      </c>
      <c r="C13" s="2206"/>
      <c r="D13" s="2206"/>
      <c r="E13" s="2206"/>
      <c r="F13" s="2573"/>
      <c r="G13" s="2574"/>
      <c r="H13" s="42" t="s">
        <v>61</v>
      </c>
      <c r="I13" s="2573"/>
      <c r="J13" s="2574"/>
      <c r="K13" s="42" t="s">
        <v>61</v>
      </c>
      <c r="L13" s="2573"/>
      <c r="M13" s="2574"/>
      <c r="N13" s="42" t="s">
        <v>61</v>
      </c>
      <c r="O13" s="2573"/>
      <c r="P13" s="2574"/>
      <c r="Q13" s="42" t="s">
        <v>61</v>
      </c>
      <c r="R13" s="2573"/>
      <c r="S13" s="2574"/>
      <c r="T13" s="43" t="s">
        <v>61</v>
      </c>
      <c r="U13" s="2573"/>
      <c r="V13" s="2574"/>
      <c r="W13" s="42" t="s">
        <v>61</v>
      </c>
      <c r="X13" s="2573"/>
      <c r="Y13" s="2574"/>
      <c r="Z13" s="42" t="s">
        <v>61</v>
      </c>
      <c r="AA13" s="2573"/>
      <c r="AB13" s="2574"/>
      <c r="AC13" s="42" t="s">
        <v>61</v>
      </c>
      <c r="AD13" s="2573"/>
      <c r="AE13" s="2574"/>
      <c r="AF13" s="43" t="s">
        <v>61</v>
      </c>
      <c r="AG13" s="2575"/>
      <c r="AH13" s="2574"/>
      <c r="AI13" s="42" t="s">
        <v>61</v>
      </c>
      <c r="AJ13" s="2573"/>
      <c r="AK13" s="2574"/>
      <c r="AL13" s="43" t="s">
        <v>61</v>
      </c>
      <c r="AM13" s="2573"/>
      <c r="AN13" s="2574"/>
      <c r="AO13" s="42" t="s">
        <v>61</v>
      </c>
      <c r="AP13" s="17"/>
      <c r="AQ13" s="2203">
        <f t="shared" si="0"/>
        <v>0</v>
      </c>
      <c r="AR13" s="2204"/>
      <c r="AS13" s="44" t="s">
        <v>61</v>
      </c>
      <c r="AT13" s="17"/>
      <c r="AU13" s="17"/>
      <c r="AV13" s="17"/>
      <c r="AW13" s="17"/>
      <c r="AX13" s="17"/>
      <c r="AY13" s="17"/>
      <c r="AZ13" s="17"/>
      <c r="BA13" s="35"/>
    </row>
    <row r="14" spans="1:53" ht="33.75" customHeight="1">
      <c r="B14" s="2205" t="s">
        <v>63</v>
      </c>
      <c r="C14" s="2206"/>
      <c r="D14" s="2206"/>
      <c r="E14" s="2206"/>
      <c r="F14" s="2573"/>
      <c r="G14" s="2574"/>
      <c r="H14" s="42" t="s">
        <v>61</v>
      </c>
      <c r="I14" s="2573"/>
      <c r="J14" s="2574"/>
      <c r="K14" s="42" t="s">
        <v>61</v>
      </c>
      <c r="L14" s="2570"/>
      <c r="M14" s="2571"/>
      <c r="N14" s="42" t="s">
        <v>61</v>
      </c>
      <c r="O14" s="2570"/>
      <c r="P14" s="2571"/>
      <c r="Q14" s="42" t="s">
        <v>61</v>
      </c>
      <c r="R14" s="2570"/>
      <c r="S14" s="2571"/>
      <c r="T14" s="43" t="s">
        <v>61</v>
      </c>
      <c r="U14" s="2573"/>
      <c r="V14" s="2574"/>
      <c r="W14" s="42" t="s">
        <v>61</v>
      </c>
      <c r="X14" s="2573"/>
      <c r="Y14" s="2574"/>
      <c r="Z14" s="42" t="s">
        <v>61</v>
      </c>
      <c r="AA14" s="2573"/>
      <c r="AB14" s="2574"/>
      <c r="AC14" s="42" t="s">
        <v>61</v>
      </c>
      <c r="AD14" s="2573"/>
      <c r="AE14" s="2574"/>
      <c r="AF14" s="43" t="s">
        <v>61</v>
      </c>
      <c r="AG14" s="2575"/>
      <c r="AH14" s="2574"/>
      <c r="AI14" s="42" t="s">
        <v>61</v>
      </c>
      <c r="AJ14" s="2573"/>
      <c r="AK14" s="2574"/>
      <c r="AL14" s="43" t="s">
        <v>61</v>
      </c>
      <c r="AM14" s="2573"/>
      <c r="AN14" s="2574"/>
      <c r="AO14" s="42" t="s">
        <v>61</v>
      </c>
      <c r="AP14" s="17"/>
      <c r="AQ14" s="2203">
        <f t="shared" si="0"/>
        <v>0</v>
      </c>
      <c r="AR14" s="2204"/>
      <c r="AS14" s="44" t="s">
        <v>61</v>
      </c>
      <c r="AT14" s="17"/>
      <c r="AU14" s="17"/>
      <c r="AV14" s="17"/>
      <c r="AW14" s="17"/>
      <c r="AX14" s="17"/>
      <c r="AY14" s="17"/>
      <c r="AZ14" s="17"/>
      <c r="BA14" s="35"/>
    </row>
    <row r="15" spans="1:53" ht="33.75" customHeight="1">
      <c r="B15" s="2205" t="s">
        <v>64</v>
      </c>
      <c r="C15" s="2206"/>
      <c r="D15" s="2206"/>
      <c r="E15" s="2206"/>
      <c r="F15" s="2573"/>
      <c r="G15" s="2574"/>
      <c r="H15" s="42" t="s">
        <v>61</v>
      </c>
      <c r="I15" s="2573"/>
      <c r="J15" s="2574"/>
      <c r="K15" s="42" t="s">
        <v>61</v>
      </c>
      <c r="L15" s="2570"/>
      <c r="M15" s="2571"/>
      <c r="N15" s="42" t="s">
        <v>61</v>
      </c>
      <c r="O15" s="2570"/>
      <c r="P15" s="2571"/>
      <c r="Q15" s="42" t="s">
        <v>61</v>
      </c>
      <c r="R15" s="2570"/>
      <c r="S15" s="2571"/>
      <c r="T15" s="43" t="s">
        <v>61</v>
      </c>
      <c r="U15" s="2570"/>
      <c r="V15" s="2571"/>
      <c r="W15" s="42" t="s">
        <v>61</v>
      </c>
      <c r="X15" s="2570"/>
      <c r="Y15" s="2571"/>
      <c r="Z15" s="42" t="s">
        <v>61</v>
      </c>
      <c r="AA15" s="2570"/>
      <c r="AB15" s="2571"/>
      <c r="AC15" s="42" t="s">
        <v>61</v>
      </c>
      <c r="AD15" s="2570"/>
      <c r="AE15" s="2571"/>
      <c r="AF15" s="43" t="s">
        <v>61</v>
      </c>
      <c r="AG15" s="2572"/>
      <c r="AH15" s="2571"/>
      <c r="AI15" s="42" t="s">
        <v>61</v>
      </c>
      <c r="AJ15" s="2570"/>
      <c r="AK15" s="2571"/>
      <c r="AL15" s="43" t="s">
        <v>61</v>
      </c>
      <c r="AM15" s="2570"/>
      <c r="AN15" s="2571"/>
      <c r="AO15" s="42" t="s">
        <v>61</v>
      </c>
      <c r="AP15" s="17"/>
      <c r="AQ15" s="2203">
        <f t="shared" si="0"/>
        <v>0</v>
      </c>
      <c r="AR15" s="2204"/>
      <c r="AS15" s="44" t="s">
        <v>61</v>
      </c>
      <c r="AT15" s="17"/>
      <c r="AU15" s="17"/>
      <c r="AV15" s="17"/>
      <c r="AW15" s="17"/>
      <c r="AX15" s="17"/>
      <c r="AY15" s="17"/>
      <c r="AZ15" s="17"/>
      <c r="BA15" s="35"/>
    </row>
    <row r="16" spans="1:53" ht="33.75" customHeight="1" thickBot="1">
      <c r="B16" s="2219" t="s">
        <v>65</v>
      </c>
      <c r="C16" s="2220"/>
      <c r="D16" s="2220"/>
      <c r="E16" s="2220"/>
      <c r="F16" s="2566"/>
      <c r="G16" s="2567"/>
      <c r="H16" s="45" t="s">
        <v>61</v>
      </c>
      <c r="I16" s="2566"/>
      <c r="J16" s="2567"/>
      <c r="K16" s="45" t="s">
        <v>61</v>
      </c>
      <c r="L16" s="2566"/>
      <c r="M16" s="2567"/>
      <c r="N16" s="45" t="s">
        <v>61</v>
      </c>
      <c r="O16" s="2566"/>
      <c r="P16" s="2567"/>
      <c r="Q16" s="45" t="s">
        <v>61</v>
      </c>
      <c r="R16" s="2566"/>
      <c r="S16" s="2567"/>
      <c r="T16" s="46" t="s">
        <v>61</v>
      </c>
      <c r="U16" s="2566"/>
      <c r="V16" s="2567"/>
      <c r="W16" s="45" t="s">
        <v>61</v>
      </c>
      <c r="X16" s="2566"/>
      <c r="Y16" s="2567"/>
      <c r="Z16" s="45" t="s">
        <v>61</v>
      </c>
      <c r="AA16" s="2566"/>
      <c r="AB16" s="2567"/>
      <c r="AC16" s="45" t="s">
        <v>61</v>
      </c>
      <c r="AD16" s="2566"/>
      <c r="AE16" s="2567"/>
      <c r="AF16" s="46" t="s">
        <v>61</v>
      </c>
      <c r="AG16" s="2566"/>
      <c r="AH16" s="2567"/>
      <c r="AI16" s="45" t="s">
        <v>61</v>
      </c>
      <c r="AJ16" s="2566"/>
      <c r="AK16" s="2567"/>
      <c r="AL16" s="46" t="s">
        <v>61</v>
      </c>
      <c r="AM16" s="2566"/>
      <c r="AN16" s="2567"/>
      <c r="AO16" s="45" t="s">
        <v>61</v>
      </c>
      <c r="AP16" s="17"/>
      <c r="AQ16" s="2568">
        <f t="shared" si="0"/>
        <v>0</v>
      </c>
      <c r="AR16" s="2569"/>
      <c r="AS16" s="117" t="s">
        <v>61</v>
      </c>
      <c r="AT16" s="17"/>
      <c r="AU16" s="17"/>
      <c r="AV16" s="17"/>
      <c r="AW16" s="17"/>
      <c r="AX16" s="17"/>
      <c r="AY16" s="17"/>
      <c r="AZ16" s="17"/>
      <c r="BA16" s="35"/>
    </row>
    <row r="17" spans="2:53" ht="33.75" customHeight="1" thickTop="1" thickBot="1">
      <c r="B17" s="2236" t="s">
        <v>69</v>
      </c>
      <c r="C17" s="2237"/>
      <c r="D17" s="2237"/>
      <c r="E17" s="2237"/>
      <c r="F17" s="2223">
        <f>F12+F13+F14+F15+F16+F11</f>
        <v>0</v>
      </c>
      <c r="G17" s="2224"/>
      <c r="H17" s="122" t="s">
        <v>61</v>
      </c>
      <c r="I17" s="2223">
        <f>I12+I13+I14+I15+I16+I11</f>
        <v>0</v>
      </c>
      <c r="J17" s="2224"/>
      <c r="K17" s="122" t="s">
        <v>61</v>
      </c>
      <c r="L17" s="2223">
        <f>L12+L13+L14+L15+L16+L11</f>
        <v>0</v>
      </c>
      <c r="M17" s="2224"/>
      <c r="N17" s="122" t="s">
        <v>61</v>
      </c>
      <c r="O17" s="2223">
        <f>O12+O13+O14+O15+O16+O11</f>
        <v>0</v>
      </c>
      <c r="P17" s="2224"/>
      <c r="Q17" s="122" t="s">
        <v>61</v>
      </c>
      <c r="R17" s="2224">
        <f>R12+R13+R14+R15+R16+R11</f>
        <v>0</v>
      </c>
      <c r="S17" s="2224"/>
      <c r="T17" s="123" t="s">
        <v>61</v>
      </c>
      <c r="U17" s="2223">
        <f>U12+U13+U14+U15+U16+U11</f>
        <v>0</v>
      </c>
      <c r="V17" s="2224"/>
      <c r="W17" s="119" t="s">
        <v>61</v>
      </c>
      <c r="X17" s="2223">
        <f>X12+X13+X14+X15+X16+X11</f>
        <v>0</v>
      </c>
      <c r="Y17" s="2224"/>
      <c r="Z17" s="122" t="s">
        <v>61</v>
      </c>
      <c r="AA17" s="2223">
        <f>AA12+AA13+AA14+AA15+AA16+AA11</f>
        <v>0</v>
      </c>
      <c r="AB17" s="2224"/>
      <c r="AC17" s="122" t="s">
        <v>61</v>
      </c>
      <c r="AD17" s="2223">
        <f>AD12+AD13+AD14+AD15+AD16+AD11</f>
        <v>0</v>
      </c>
      <c r="AE17" s="2224"/>
      <c r="AF17" s="123" t="s">
        <v>61</v>
      </c>
      <c r="AG17" s="2238">
        <f>AG12+AG13+AG14+AG15+AG11+AG16</f>
        <v>0</v>
      </c>
      <c r="AH17" s="2224"/>
      <c r="AI17" s="122" t="s">
        <v>61</v>
      </c>
      <c r="AJ17" s="2224">
        <f>AJ12+AJ13+AJ14+AJ15+AJ16+AJ11</f>
        <v>0</v>
      </c>
      <c r="AK17" s="2224"/>
      <c r="AL17" s="123" t="s">
        <v>61</v>
      </c>
      <c r="AM17" s="2223">
        <f>AM12+AM13+AM14+AM15+AM16+AM11</f>
        <v>0</v>
      </c>
      <c r="AN17" s="2224"/>
      <c r="AO17" s="119" t="s">
        <v>61</v>
      </c>
      <c r="AP17" s="118"/>
      <c r="AQ17" s="2564">
        <f>AQ12+AQ13+AQ14+AQ15+AQ16+AQ11</f>
        <v>0</v>
      </c>
      <c r="AR17" s="2565"/>
      <c r="AS17" s="158" t="s">
        <v>61</v>
      </c>
      <c r="AT17" s="17"/>
      <c r="AU17" s="17"/>
      <c r="AV17" s="17"/>
      <c r="AW17" s="17"/>
      <c r="AX17" s="17"/>
      <c r="AY17" s="17"/>
      <c r="AZ17" s="17"/>
      <c r="BA17" s="35"/>
    </row>
    <row r="18" spans="2:53" ht="23.25" customHeight="1">
      <c r="T18" s="19"/>
      <c r="W18" s="50"/>
      <c r="Y18" s="17" t="s">
        <v>527</v>
      </c>
      <c r="AF18" s="35"/>
    </row>
    <row r="19" spans="2:53" ht="21">
      <c r="P19" s="50"/>
      <c r="AC19" s="52"/>
      <c r="AD19" s="53"/>
      <c r="AE19" s="53"/>
      <c r="AF19" s="53"/>
      <c r="AG19" s="55"/>
      <c r="AH19" s="55"/>
      <c r="AI19" s="19"/>
      <c r="AJ19" s="17"/>
      <c r="AK19" s="19"/>
      <c r="AL19" s="53"/>
      <c r="AM19" s="53"/>
      <c r="AN19" s="53"/>
      <c r="AO19" s="53"/>
      <c r="AP19" s="56"/>
      <c r="AQ19" s="56"/>
      <c r="AR19" s="19"/>
      <c r="AT19" s="35"/>
    </row>
    <row r="20" spans="2:53" ht="35.25" customHeight="1">
      <c r="B20" s="2583" t="s">
        <v>745</v>
      </c>
      <c r="C20" s="2584"/>
      <c r="D20" s="2584"/>
      <c r="E20" s="2584"/>
      <c r="F20" s="2584"/>
      <c r="G20" s="2584"/>
      <c r="H20" s="2584"/>
      <c r="I20" s="2584"/>
      <c r="J20" s="2584"/>
      <c r="K20" s="2584"/>
      <c r="L20" s="2584"/>
      <c r="M20" s="2584"/>
      <c r="N20" s="2584"/>
      <c r="P20" s="2350" t="s">
        <v>169</v>
      </c>
      <c r="Q20" s="2350"/>
      <c r="R20" s="2350"/>
      <c r="S20" s="2350"/>
      <c r="T20" s="2350"/>
      <c r="U20" s="2350"/>
      <c r="V20" s="2350"/>
      <c r="W20" s="2350"/>
      <c r="X20" s="2350"/>
      <c r="Y20" s="2240" t="str">
        <f>IF(OR(AQ10=0,AQ17=0),"",ROUNDUP(AQ17/AQ10,1))</f>
        <v/>
      </c>
      <c r="Z20" s="2241"/>
      <c r="AA20" s="2241"/>
      <c r="AB20" s="2242"/>
      <c r="AC20" s="2256" t="s">
        <v>170</v>
      </c>
      <c r="AD20" s="2233"/>
      <c r="AE20" s="2233"/>
      <c r="AF20" s="2233"/>
      <c r="AG20" s="2233"/>
      <c r="AH20" s="2233"/>
      <c r="AI20" s="2233"/>
      <c r="AJ20" s="2234"/>
      <c r="AK20" s="2261" t="e">
        <f>IF(Q7=1,"-",IF(Q7=4,ROUNDDOWN(SUM(Y20:Y20)/10,1),ROUNDDOWN(Y20/6,1)))</f>
        <v>#VALUE!</v>
      </c>
      <c r="AL20" s="2262"/>
      <c r="AM20" s="2262"/>
      <c r="AN20" s="2263"/>
      <c r="AO20" s="413"/>
      <c r="AP20" s="413"/>
      <c r="AQ20" s="413"/>
      <c r="AR20" s="413"/>
      <c r="AS20" s="413"/>
      <c r="AT20" s="414"/>
    </row>
    <row r="21" spans="2:53" ht="35.25" customHeight="1">
      <c r="B21" s="2583" t="s">
        <v>746</v>
      </c>
      <c r="C21" s="2585"/>
      <c r="D21" s="2585"/>
      <c r="E21" s="2585"/>
      <c r="F21" s="2585"/>
      <c r="G21" s="2585"/>
      <c r="H21" s="2585"/>
      <c r="I21" s="2585"/>
      <c r="J21" s="2585"/>
      <c r="K21" s="2585"/>
      <c r="L21" s="2585"/>
      <c r="M21" s="2585"/>
      <c r="N21" s="2585"/>
      <c r="P21" s="2559" t="s">
        <v>171</v>
      </c>
      <c r="Q21" s="2559"/>
      <c r="R21" s="2559"/>
      <c r="S21" s="2559"/>
      <c r="T21" s="2559"/>
      <c r="U21" s="2559"/>
      <c r="V21" s="2559"/>
      <c r="W21" s="2559"/>
      <c r="X21" s="2559"/>
      <c r="Y21" s="2240">
        <f>IF(AQ13=0,0,ROUNDUP(AQ13/AQ10,1))</f>
        <v>0</v>
      </c>
      <c r="Z21" s="2241"/>
      <c r="AA21" s="2241"/>
      <c r="AB21" s="2242"/>
      <c r="AC21" s="2256" t="s">
        <v>172</v>
      </c>
      <c r="AD21" s="2233"/>
      <c r="AE21" s="2233"/>
      <c r="AF21" s="2233"/>
      <c r="AG21" s="2233"/>
      <c r="AH21" s="2233"/>
      <c r="AI21" s="2233"/>
      <c r="AJ21" s="2234"/>
      <c r="AK21" s="2336">
        <f>IF(Q7=1,"-",AL6)</f>
        <v>0</v>
      </c>
      <c r="AL21" s="2337"/>
      <c r="AM21" s="2337"/>
      <c r="AN21" s="2338"/>
      <c r="AO21" s="413"/>
      <c r="AP21" s="413"/>
      <c r="AQ21" s="413"/>
      <c r="AR21" s="413"/>
      <c r="AS21" s="413"/>
      <c r="AT21" s="414"/>
    </row>
    <row r="22" spans="2:53" ht="37.5" customHeight="1">
      <c r="C22"/>
      <c r="D22"/>
      <c r="E22"/>
      <c r="P22" s="2559" t="s">
        <v>173</v>
      </c>
      <c r="Q22" s="2559"/>
      <c r="R22" s="2559"/>
      <c r="S22" s="2559"/>
      <c r="T22" s="2559"/>
      <c r="U22" s="2559"/>
      <c r="V22" s="2559"/>
      <c r="W22" s="2559"/>
      <c r="X22" s="2559"/>
      <c r="Y22" s="2240">
        <f>IF(AQ14=0,0,ROUNDUP(AQ14/AQ10,1))</f>
        <v>0</v>
      </c>
      <c r="Z22" s="2241"/>
      <c r="AA22" s="2241"/>
      <c r="AB22" s="2242"/>
      <c r="AC22" s="2232" t="s">
        <v>174</v>
      </c>
      <c r="AD22" s="2243"/>
      <c r="AE22" s="2243"/>
      <c r="AF22" s="2243"/>
      <c r="AG22" s="2243"/>
      <c r="AH22" s="2243"/>
      <c r="AI22" s="2243"/>
      <c r="AJ22" s="2244"/>
      <c r="AK22" s="2261">
        <f>IF(Q7=1,"-",IF(Q7=3,"配置不要",ROUNDDOWN(Y21/9+Y22/6+Y23/4+Y24/2.5,1)))</f>
        <v>0</v>
      </c>
      <c r="AL22" s="2262"/>
      <c r="AM22" s="2262"/>
      <c r="AN22" s="2263"/>
      <c r="AO22" s="413"/>
      <c r="AP22" s="2558"/>
      <c r="AQ22" s="2558"/>
      <c r="AR22" s="2558"/>
      <c r="AS22" s="2558"/>
      <c r="AT22" s="414"/>
    </row>
    <row r="23" spans="2:53" ht="31.5" customHeight="1">
      <c r="B23" s="737"/>
      <c r="C23"/>
      <c r="D23"/>
      <c r="E23"/>
      <c r="P23" s="2559" t="s">
        <v>175</v>
      </c>
      <c r="Q23" s="2559"/>
      <c r="R23" s="2559"/>
      <c r="S23" s="2559"/>
      <c r="T23" s="2559"/>
      <c r="U23" s="2559"/>
      <c r="V23" s="2559"/>
      <c r="W23" s="2559"/>
      <c r="X23" s="2559"/>
      <c r="Y23" s="2240">
        <f>IF(AQ15=0,0,ROUNDUP(AQ15/AQ10,1))</f>
        <v>0</v>
      </c>
      <c r="Z23" s="2241"/>
      <c r="AA23" s="2241"/>
      <c r="AB23" s="2242"/>
      <c r="AC23" s="2232" t="s">
        <v>176</v>
      </c>
      <c r="AD23" s="2243"/>
      <c r="AE23" s="2243"/>
      <c r="AF23" s="2243"/>
      <c r="AG23" s="2243"/>
      <c r="AH23" s="2243"/>
      <c r="AI23" s="2243"/>
      <c r="AJ23" s="2244"/>
      <c r="AK23" s="2560">
        <f>IF(Q7=1,"-",AL7)</f>
        <v>0</v>
      </c>
      <c r="AL23" s="2561"/>
      <c r="AM23" s="2561"/>
      <c r="AN23" s="2562"/>
      <c r="AO23" s="413"/>
      <c r="AP23" s="413"/>
      <c r="AQ23" s="413"/>
      <c r="AR23" s="413"/>
      <c r="AS23" s="413"/>
      <c r="AT23" s="413"/>
    </row>
    <row r="24" spans="2:53" ht="31.5" customHeight="1">
      <c r="C24"/>
      <c r="D24"/>
      <c r="E24"/>
      <c r="P24" s="2559" t="s">
        <v>177</v>
      </c>
      <c r="Q24" s="2559"/>
      <c r="R24" s="2559"/>
      <c r="S24" s="2559"/>
      <c r="T24" s="2559"/>
      <c r="U24" s="2559"/>
      <c r="V24" s="2559"/>
      <c r="W24" s="2559"/>
      <c r="X24" s="2559"/>
      <c r="Y24" s="2240">
        <f>IF(AQ16=0,0,ROUNDUP(AQ16/AQ10,1))</f>
        <v>0</v>
      </c>
      <c r="Z24" s="2241"/>
      <c r="AA24" s="2241"/>
      <c r="AB24" s="2242"/>
      <c r="AC24" s="2256" t="s">
        <v>178</v>
      </c>
      <c r="AD24" s="2233"/>
      <c r="AE24" s="2233"/>
      <c r="AF24" s="2233"/>
      <c r="AG24" s="2233"/>
      <c r="AH24" s="2233"/>
      <c r="AI24" s="2233"/>
      <c r="AJ24" s="2233"/>
      <c r="AK24" s="2563" t="e">
        <f>IF(Q7=1,"-",IF(Q7=3,IF(AK20&lt;=AK21,"適合","不適合"),IF(AND(AK20&lt;=AK21,AK22&lt;=AK23),"適合","不適合")))</f>
        <v>#VALUE!</v>
      </c>
      <c r="AL24" s="2563"/>
      <c r="AM24" s="2563"/>
      <c r="AN24" s="2563"/>
      <c r="AO24" s="413"/>
      <c r="AP24" s="413"/>
      <c r="AQ24" s="413"/>
      <c r="AR24" s="413"/>
      <c r="AS24" s="413"/>
      <c r="AT24" s="414"/>
    </row>
    <row r="25" spans="2:53" ht="37.5" customHeight="1">
      <c r="C25"/>
      <c r="D25" s="413"/>
      <c r="E25" s="413"/>
      <c r="F25" s="413"/>
      <c r="G25" s="413"/>
      <c r="H25" s="413"/>
      <c r="I25" s="413"/>
      <c r="J25" s="414"/>
      <c r="K25" s="414"/>
      <c r="L25" s="414"/>
      <c r="M25" s="414"/>
      <c r="N25" s="414"/>
      <c r="O25" s="414"/>
      <c r="P25" s="414"/>
      <c r="Q25" s="414"/>
      <c r="R25" s="414"/>
      <c r="S25" s="414"/>
      <c r="T25" s="414"/>
      <c r="U25" s="414"/>
      <c r="V25" s="414"/>
      <c r="W25" s="414"/>
      <c r="X25" s="738"/>
      <c r="Y25" s="2552"/>
      <c r="Z25" s="2552"/>
      <c r="AA25" s="2552"/>
      <c r="AB25" s="2552"/>
      <c r="AC25" s="2553"/>
      <c r="AD25" s="2554"/>
      <c r="AE25" s="2554"/>
      <c r="AF25" s="2554"/>
      <c r="AG25" s="2554"/>
      <c r="AH25" s="2554"/>
      <c r="AI25" s="2554"/>
      <c r="AJ25" s="2554"/>
      <c r="AK25" s="2555"/>
      <c r="AL25" s="2555"/>
      <c r="AM25" s="2555"/>
      <c r="AN25" s="2555"/>
      <c r="AO25" s="414"/>
      <c r="AP25" s="414"/>
      <c r="AQ25" s="414"/>
      <c r="AR25" s="414"/>
      <c r="AS25" s="414"/>
      <c r="AT25" s="414"/>
    </row>
    <row r="26" spans="2:53" ht="31.5" customHeight="1">
      <c r="B26" s="413"/>
      <c r="C26" s="413"/>
      <c r="D26" s="413"/>
      <c r="E26" s="413"/>
      <c r="F26" s="413"/>
      <c r="G26" s="413"/>
      <c r="H26" s="414"/>
      <c r="I26" s="414"/>
      <c r="J26" s="414"/>
      <c r="K26" s="414"/>
      <c r="L26" s="414"/>
      <c r="M26" s="414"/>
      <c r="N26" s="414"/>
      <c r="O26" s="414"/>
      <c r="P26" s="414"/>
      <c r="R26" s="414"/>
      <c r="S26" s="414"/>
      <c r="T26" s="19"/>
      <c r="U26" s="414"/>
      <c r="V26" s="414"/>
      <c r="X26"/>
      <c r="Y26"/>
      <c r="Z26"/>
      <c r="AA26"/>
      <c r="AB26"/>
      <c r="AF26" s="414"/>
      <c r="AG26" s="414"/>
      <c r="AH26" s="414"/>
      <c r="AI26" s="414"/>
      <c r="AJ26" s="414"/>
      <c r="AK26" s="17"/>
      <c r="AL26" s="17"/>
      <c r="AM26" s="414"/>
      <c r="AN26" s="414"/>
      <c r="AO26" s="414"/>
      <c r="AP26" s="414"/>
      <c r="AQ26" s="414"/>
      <c r="AR26" s="414"/>
      <c r="AS26" s="414"/>
      <c r="AT26" s="414"/>
    </row>
    <row r="27" spans="2:53">
      <c r="B27" s="413"/>
      <c r="C27" s="413"/>
      <c r="D27" s="413"/>
      <c r="E27" s="413"/>
      <c r="F27" s="413"/>
      <c r="G27" s="413"/>
      <c r="H27" s="414"/>
      <c r="I27" s="414"/>
      <c r="J27" s="414"/>
      <c r="K27" s="414"/>
      <c r="L27" s="414"/>
      <c r="M27" s="414"/>
      <c r="N27" s="414"/>
      <c r="O27" s="414"/>
      <c r="P27" s="414"/>
      <c r="R27" s="414"/>
      <c r="S27" s="414"/>
      <c r="T27" s="414"/>
      <c r="U27" s="414"/>
      <c r="V27" s="414"/>
      <c r="W27" s="19"/>
      <c r="X27" s="19"/>
      <c r="Y27" s="19"/>
      <c r="Z27" s="19"/>
      <c r="AA27" s="19"/>
      <c r="AB27" s="19"/>
      <c r="AC27"/>
      <c r="AD27"/>
      <c r="AE27"/>
      <c r="AF27"/>
      <c r="AT27" s="414"/>
    </row>
    <row r="28" spans="2:53">
      <c r="B28" s="413"/>
      <c r="C28" s="413"/>
      <c r="D28" s="413"/>
      <c r="E28" s="413"/>
      <c r="F28" s="413"/>
      <c r="G28" s="413"/>
      <c r="H28" s="414"/>
      <c r="I28" s="414"/>
      <c r="J28" s="414"/>
      <c r="K28" s="414"/>
      <c r="L28" s="414"/>
      <c r="M28" s="414"/>
      <c r="N28" s="414"/>
      <c r="O28" s="414"/>
      <c r="P28" s="414"/>
      <c r="R28" s="414"/>
      <c r="S28" s="414"/>
      <c r="T28" s="414"/>
      <c r="U28" s="414"/>
      <c r="V28" s="414"/>
      <c r="W28" s="19"/>
      <c r="X28" s="19"/>
      <c r="Y28" s="19"/>
      <c r="Z28" s="19"/>
      <c r="AA28" s="19"/>
      <c r="AB28" s="19"/>
      <c r="AC28" s="19"/>
      <c r="AD28" s="19"/>
      <c r="AE28" s="19"/>
      <c r="AF28" s="19"/>
      <c r="AG28" s="19"/>
      <c r="AH28" s="19"/>
      <c r="AI28" s="19"/>
      <c r="AJ28" s="19"/>
      <c r="AK28" s="19"/>
      <c r="AL28" s="19"/>
      <c r="AM28" s="19"/>
      <c r="AN28" s="19"/>
      <c r="AO28" s="19"/>
      <c r="AP28" s="2556"/>
      <c r="AQ28" s="2556"/>
      <c r="AR28" s="2556"/>
      <c r="AS28" s="19"/>
      <c r="AT28" s="414"/>
    </row>
    <row r="29" spans="2:53">
      <c r="B29" s="504"/>
      <c r="C29" s="504"/>
      <c r="D29" s="504"/>
      <c r="E29" s="504"/>
      <c r="F29" s="504"/>
      <c r="G29" s="504"/>
      <c r="H29" s="505"/>
      <c r="I29" s="505"/>
      <c r="J29" s="505"/>
      <c r="K29" s="505"/>
      <c r="L29" s="505"/>
      <c r="M29" s="505"/>
      <c r="N29" s="505"/>
      <c r="O29" s="505"/>
      <c r="P29" s="505"/>
      <c r="Q29" s="134"/>
      <c r="R29" s="505"/>
      <c r="S29" s="505"/>
      <c r="T29" s="505"/>
      <c r="U29" s="505"/>
      <c r="V29" s="505"/>
      <c r="W29" s="136"/>
      <c r="X29" s="136"/>
      <c r="Y29" s="136"/>
      <c r="Z29" s="136"/>
      <c r="AA29" s="136"/>
      <c r="AB29" s="136"/>
      <c r="AC29" s="136"/>
      <c r="AD29" s="136"/>
      <c r="AE29" s="136"/>
      <c r="AF29" s="136"/>
      <c r="AG29" s="136"/>
      <c r="AH29" s="136"/>
      <c r="AI29" s="136"/>
      <c r="AJ29" s="136"/>
      <c r="AK29" s="136"/>
      <c r="AL29" s="136"/>
      <c r="AM29" s="136"/>
      <c r="AN29" s="136"/>
      <c r="AO29" s="136"/>
      <c r="AP29" s="2345"/>
      <c r="AQ29" s="2345"/>
      <c r="AR29" s="2345"/>
      <c r="AS29" s="136"/>
      <c r="AT29" s="414"/>
    </row>
    <row r="30" spans="2:53">
      <c r="B30" s="504"/>
      <c r="C30" s="504"/>
      <c r="D30" s="504"/>
      <c r="E30" s="504"/>
      <c r="F30" s="504"/>
      <c r="G30" s="504"/>
      <c r="H30" s="505"/>
      <c r="I30" s="505"/>
      <c r="J30" s="505"/>
      <c r="K30" s="505"/>
      <c r="L30" s="505"/>
      <c r="M30" s="505"/>
      <c r="N30" s="505"/>
      <c r="O30" s="505"/>
      <c r="P30" s="505"/>
      <c r="Q30" s="134"/>
      <c r="R30" s="505"/>
      <c r="S30" s="505"/>
      <c r="T30" s="505"/>
      <c r="U30" s="505"/>
      <c r="V30" s="505"/>
      <c r="W30" s="136"/>
      <c r="X30" s="136"/>
      <c r="Y30" s="136"/>
      <c r="Z30" s="136"/>
      <c r="AA30" s="136"/>
      <c r="AB30" s="136"/>
      <c r="AC30" s="136"/>
      <c r="AD30" s="136"/>
      <c r="AE30" s="136"/>
      <c r="AF30" s="136"/>
      <c r="AG30" s="136"/>
      <c r="AH30" s="136"/>
      <c r="AI30" s="136"/>
      <c r="AJ30" s="136"/>
      <c r="AK30" s="136"/>
      <c r="AL30" s="136"/>
      <c r="AM30" s="136"/>
      <c r="AN30" s="136"/>
      <c r="AO30" s="136"/>
      <c r="AP30" s="2345"/>
      <c r="AQ30" s="2345"/>
      <c r="AR30" s="2345"/>
      <c r="AS30" s="136"/>
      <c r="AT30" s="414"/>
    </row>
    <row r="31" spans="2:53">
      <c r="B31" s="504"/>
      <c r="C31" s="504"/>
      <c r="D31" s="504"/>
      <c r="E31" s="504"/>
      <c r="F31" s="504"/>
      <c r="G31" s="504"/>
      <c r="H31" s="505"/>
      <c r="I31" s="505"/>
      <c r="J31" s="505"/>
      <c r="K31" s="505"/>
      <c r="L31" s="505"/>
      <c r="M31" s="505"/>
      <c r="N31" s="505"/>
      <c r="O31" s="505"/>
      <c r="P31" s="134"/>
      <c r="Q31" s="134"/>
      <c r="R31" s="134"/>
      <c r="S31" s="134"/>
      <c r="T31" s="134"/>
      <c r="U31" s="134"/>
      <c r="V31" s="134"/>
      <c r="W31" s="134"/>
      <c r="X31" s="134"/>
      <c r="Y31" s="134"/>
      <c r="Z31" s="134"/>
      <c r="AA31" s="134"/>
      <c r="AB31" s="134"/>
      <c r="AC31" s="136"/>
      <c r="AD31" s="136"/>
      <c r="AE31" s="136"/>
      <c r="AF31" s="136"/>
      <c r="AG31" s="136"/>
      <c r="AH31" s="136"/>
      <c r="AI31" s="136"/>
      <c r="AJ31" s="136"/>
      <c r="AK31" s="136"/>
      <c r="AL31" s="136"/>
      <c r="AM31" s="136"/>
      <c r="AN31" s="136"/>
      <c r="AO31" s="136"/>
      <c r="AP31" s="136"/>
      <c r="AQ31" s="136"/>
      <c r="AR31" s="136"/>
      <c r="AS31" s="136"/>
      <c r="AT31" s="414"/>
    </row>
    <row r="32" spans="2:53">
      <c r="B32" s="125"/>
      <c r="C32" s="134"/>
      <c r="D32" s="134"/>
      <c r="E32" s="134"/>
      <c r="F32" s="134"/>
      <c r="G32" s="134"/>
      <c r="H32" s="134"/>
      <c r="I32" s="134"/>
      <c r="J32" s="134"/>
      <c r="K32" s="134"/>
      <c r="L32" s="134"/>
      <c r="M32" s="134"/>
      <c r="N32" s="134"/>
      <c r="O32" s="134"/>
      <c r="P32" s="505"/>
      <c r="Q32" s="134"/>
      <c r="R32" s="505"/>
      <c r="S32" s="505"/>
      <c r="T32" s="125"/>
      <c r="U32" s="505"/>
      <c r="V32" s="505"/>
      <c r="W32" s="134"/>
      <c r="X32" s="125"/>
      <c r="Y32" s="125"/>
      <c r="Z32" s="125"/>
      <c r="AA32" s="125"/>
      <c r="AB32" s="125"/>
      <c r="AC32" s="134"/>
      <c r="AD32" s="134"/>
      <c r="AE32" s="134"/>
      <c r="AF32" s="134"/>
      <c r="AG32" s="125"/>
      <c r="AH32" s="125"/>
      <c r="AI32" s="125"/>
      <c r="AJ32" s="125"/>
      <c r="AK32" s="125"/>
      <c r="AL32" s="125"/>
      <c r="AM32" s="125"/>
      <c r="AN32" s="125"/>
      <c r="AO32" s="125"/>
      <c r="AP32" s="125"/>
      <c r="AQ32" s="125"/>
      <c r="AR32" s="125"/>
      <c r="AS32" s="125"/>
    </row>
    <row r="33" spans="2:48" ht="13.5" customHeight="1">
      <c r="B33" s="504"/>
      <c r="C33" s="504"/>
      <c r="D33" s="504"/>
      <c r="E33" s="504"/>
      <c r="F33" s="504"/>
      <c r="G33" s="504"/>
      <c r="H33" s="505"/>
      <c r="I33" s="505"/>
      <c r="J33" s="505"/>
      <c r="K33" s="505"/>
      <c r="L33" s="505"/>
      <c r="M33" s="505"/>
      <c r="N33" s="505"/>
      <c r="O33" s="505"/>
      <c r="P33" s="505"/>
      <c r="Q33" s="134"/>
      <c r="R33" s="505"/>
      <c r="S33" s="505"/>
      <c r="T33" s="505"/>
      <c r="U33" s="505"/>
      <c r="V33" s="505"/>
      <c r="W33" s="136"/>
      <c r="X33" s="136"/>
      <c r="Y33" s="136"/>
      <c r="Z33" s="136"/>
      <c r="AA33" s="136"/>
      <c r="AB33" s="136"/>
      <c r="AC33" s="125"/>
      <c r="AD33" s="125"/>
      <c r="AE33" s="125"/>
      <c r="AF33" s="125"/>
      <c r="AG33" s="125"/>
      <c r="AH33" s="125"/>
      <c r="AI33" s="125"/>
      <c r="AJ33" s="125"/>
      <c r="AK33" s="125"/>
      <c r="AL33" s="125"/>
      <c r="AM33" s="125"/>
      <c r="AN33" s="125"/>
      <c r="AO33" s="125"/>
      <c r="AP33" s="125"/>
      <c r="AQ33" s="125"/>
      <c r="AR33" s="125"/>
      <c r="AS33" s="125"/>
      <c r="AT33" s="414"/>
    </row>
    <row r="34" spans="2:48">
      <c r="B34" s="504"/>
      <c r="C34" s="504"/>
      <c r="D34" s="504"/>
      <c r="E34" s="504"/>
      <c r="F34" s="504"/>
      <c r="G34" s="504"/>
      <c r="H34" s="505">
        <v>23</v>
      </c>
      <c r="I34" s="505">
        <v>1</v>
      </c>
      <c r="J34" s="505"/>
      <c r="K34" s="505"/>
      <c r="L34" s="505"/>
      <c r="M34" s="505"/>
      <c r="N34" s="505"/>
      <c r="O34" s="505"/>
      <c r="P34" s="506"/>
      <c r="Q34" s="153"/>
      <c r="R34" s="506"/>
      <c r="S34" s="506"/>
      <c r="T34" s="506"/>
      <c r="U34" s="506"/>
      <c r="V34" s="506"/>
      <c r="W34" s="154"/>
      <c r="X34" s="154"/>
      <c r="Y34" s="154"/>
      <c r="Z34" s="154"/>
      <c r="AA34" s="154"/>
      <c r="AB34" s="154"/>
      <c r="AC34" s="154"/>
      <c r="AD34" s="154"/>
      <c r="AE34" s="154"/>
      <c r="AF34" s="154"/>
      <c r="AG34" s="154"/>
      <c r="AH34" s="154"/>
      <c r="AI34" s="154"/>
      <c r="AJ34" s="154"/>
      <c r="AK34" s="154"/>
      <c r="AL34" s="154"/>
      <c r="AM34" s="136"/>
      <c r="AN34" s="136"/>
      <c r="AO34" s="136"/>
      <c r="AP34" s="136"/>
      <c r="AQ34" s="136"/>
      <c r="AR34" s="136"/>
      <c r="AS34" s="136"/>
      <c r="AT34" s="414"/>
    </row>
    <row r="35" spans="2:48" ht="14">
      <c r="B35" s="504"/>
      <c r="C35" s="504"/>
      <c r="D35" s="504"/>
      <c r="E35" s="504"/>
      <c r="F35" s="504"/>
      <c r="G35" s="504"/>
      <c r="H35" s="505">
        <v>24</v>
      </c>
      <c r="I35" s="505">
        <v>2</v>
      </c>
      <c r="J35" s="505"/>
      <c r="K35" s="505"/>
      <c r="L35" s="505"/>
      <c r="M35" s="505"/>
      <c r="N35" s="505"/>
      <c r="O35" s="505"/>
      <c r="P35" s="506"/>
      <c r="Q35" s="241" t="s">
        <v>179</v>
      </c>
      <c r="R35" s="507"/>
      <c r="S35" s="507"/>
      <c r="T35" s="507"/>
      <c r="U35" s="507"/>
      <c r="V35" s="507"/>
      <c r="W35" s="239"/>
      <c r="X35" s="239"/>
      <c r="Y35" s="239"/>
      <c r="Z35" s="239"/>
      <c r="AA35" s="239"/>
      <c r="AB35" s="239"/>
      <c r="AC35" s="154"/>
      <c r="AD35" s="154"/>
      <c r="AE35" s="154"/>
      <c r="AF35" s="154"/>
      <c r="AG35" s="154"/>
      <c r="AH35" s="154"/>
      <c r="AI35" s="154"/>
      <c r="AJ35" s="154"/>
      <c r="AK35" s="154"/>
      <c r="AL35" s="154"/>
      <c r="AM35" s="136"/>
      <c r="AN35" s="136"/>
      <c r="AO35" s="136"/>
      <c r="AP35" s="136"/>
      <c r="AQ35" s="136"/>
      <c r="AR35" s="136"/>
      <c r="AS35" s="136"/>
      <c r="AT35" s="414"/>
    </row>
    <row r="36" spans="2:48" ht="14">
      <c r="B36" s="504"/>
      <c r="C36" s="504"/>
      <c r="D36" s="504"/>
      <c r="E36" s="504"/>
      <c r="F36" s="504"/>
      <c r="G36" s="504"/>
      <c r="H36" s="505">
        <v>25</v>
      </c>
      <c r="I36" s="505">
        <v>3</v>
      </c>
      <c r="J36" s="505"/>
      <c r="K36" s="505"/>
      <c r="L36" s="505"/>
      <c r="M36" s="505"/>
      <c r="N36" s="505"/>
      <c r="O36" s="505"/>
      <c r="P36" s="506"/>
      <c r="Q36" s="241" t="s">
        <v>392</v>
      </c>
      <c r="R36" s="507"/>
      <c r="S36" s="507"/>
      <c r="T36" s="507"/>
      <c r="U36" s="507"/>
      <c r="V36" s="507"/>
      <c r="W36" s="239"/>
      <c r="X36" s="239"/>
      <c r="Y36" s="239"/>
      <c r="Z36" s="239"/>
      <c r="AA36" s="239"/>
      <c r="AB36" s="239"/>
      <c r="AC36" s="154"/>
      <c r="AD36" s="154"/>
      <c r="AE36" s="154"/>
      <c r="AF36" s="154"/>
      <c r="AG36" s="154"/>
      <c r="AH36" s="154"/>
      <c r="AI36" s="154"/>
      <c r="AJ36" s="154"/>
      <c r="AK36" s="154"/>
      <c r="AL36" s="154"/>
      <c r="AM36" s="136"/>
      <c r="AN36" s="136"/>
      <c r="AO36" s="136"/>
      <c r="AP36" s="136"/>
      <c r="AQ36" s="136"/>
      <c r="AR36" s="136"/>
      <c r="AS36" s="136"/>
      <c r="AT36" s="414"/>
    </row>
    <row r="37" spans="2:48" ht="14">
      <c r="B37" s="504"/>
      <c r="C37" s="504"/>
      <c r="D37" s="504"/>
      <c r="E37" s="504"/>
      <c r="F37" s="504"/>
      <c r="G37" s="504"/>
      <c r="H37" s="505"/>
      <c r="I37" s="505">
        <v>4</v>
      </c>
      <c r="J37" s="505"/>
      <c r="K37" s="505"/>
      <c r="L37" s="505"/>
      <c r="M37" s="505"/>
      <c r="N37" s="505"/>
      <c r="O37" s="505"/>
      <c r="P37" s="506"/>
      <c r="Q37" s="241" t="s">
        <v>393</v>
      </c>
      <c r="R37" s="507"/>
      <c r="S37" s="507"/>
      <c r="T37" s="507"/>
      <c r="U37" s="507"/>
      <c r="V37" s="507"/>
      <c r="W37" s="240"/>
      <c r="X37" s="239"/>
      <c r="Y37" s="239"/>
      <c r="Z37" s="239"/>
      <c r="AA37" s="239"/>
      <c r="AB37" s="239"/>
      <c r="AC37" s="154"/>
      <c r="AD37" s="154"/>
      <c r="AE37" s="154"/>
      <c r="AF37" s="154"/>
      <c r="AG37" s="154"/>
      <c r="AH37" s="154"/>
      <c r="AI37" s="154"/>
      <c r="AJ37" s="154"/>
      <c r="AK37" s="154"/>
      <c r="AL37" s="154"/>
      <c r="AM37" s="136"/>
      <c r="AN37" s="136"/>
      <c r="AO37" s="136"/>
      <c r="AP37" s="136"/>
      <c r="AQ37" s="136"/>
      <c r="AR37" s="136"/>
      <c r="AS37" s="136"/>
      <c r="AT37" s="414"/>
    </row>
    <row r="38" spans="2:48" ht="14">
      <c r="B38" s="504"/>
      <c r="C38" s="504"/>
      <c r="D38" s="504"/>
      <c r="E38" s="504"/>
      <c r="F38" s="504"/>
      <c r="G38" s="504"/>
      <c r="H38" s="505"/>
      <c r="I38" s="505">
        <v>5</v>
      </c>
      <c r="J38" s="505"/>
      <c r="K38" s="505"/>
      <c r="L38" s="505"/>
      <c r="M38" s="505"/>
      <c r="N38" s="505"/>
      <c r="O38" s="505"/>
      <c r="P38" s="506"/>
      <c r="Q38" s="241"/>
      <c r="R38" s="507"/>
      <c r="S38" s="507"/>
      <c r="T38" s="507"/>
      <c r="U38" s="507"/>
      <c r="V38" s="507"/>
      <c r="W38" s="240"/>
      <c r="X38" s="239"/>
      <c r="Y38" s="239"/>
      <c r="Z38" s="239"/>
      <c r="AA38" s="239"/>
      <c r="AB38" s="239"/>
      <c r="AC38" s="154"/>
      <c r="AD38" s="154"/>
      <c r="AE38" s="154"/>
      <c r="AF38" s="154"/>
      <c r="AG38" s="154"/>
      <c r="AH38" s="154"/>
      <c r="AI38" s="154"/>
      <c r="AJ38" s="154"/>
      <c r="AK38" s="154"/>
      <c r="AL38" s="154"/>
      <c r="AM38" s="136"/>
      <c r="AN38" s="136"/>
      <c r="AO38" s="136"/>
      <c r="AP38" s="136"/>
      <c r="AQ38" s="136"/>
      <c r="AR38" s="136"/>
      <c r="AS38" s="136"/>
      <c r="AT38" s="414"/>
    </row>
    <row r="39" spans="2:48">
      <c r="B39" s="504"/>
      <c r="C39" s="504"/>
      <c r="D39" s="504"/>
      <c r="E39" s="504"/>
      <c r="F39" s="504"/>
      <c r="G39" s="504"/>
      <c r="H39" s="505"/>
      <c r="I39" s="505">
        <v>6</v>
      </c>
      <c r="J39" s="505"/>
      <c r="K39" s="505"/>
      <c r="L39" s="505"/>
      <c r="M39" s="505"/>
      <c r="N39" s="505"/>
      <c r="O39" s="505"/>
      <c r="P39" s="153"/>
      <c r="Q39" s="153"/>
      <c r="R39" s="153"/>
      <c r="S39" s="153"/>
      <c r="T39" s="153"/>
      <c r="U39" s="153"/>
      <c r="V39" s="153"/>
      <c r="W39" s="153"/>
      <c r="X39" s="153"/>
      <c r="Y39" s="153"/>
      <c r="Z39" s="153"/>
      <c r="AA39" s="153"/>
      <c r="AB39" s="153"/>
      <c r="AC39" s="154"/>
      <c r="AD39" s="154"/>
      <c r="AE39" s="154"/>
      <c r="AF39" s="154"/>
      <c r="AG39" s="154"/>
      <c r="AH39" s="154"/>
      <c r="AI39" s="154"/>
      <c r="AJ39" s="154"/>
      <c r="AK39" s="154"/>
      <c r="AL39" s="154"/>
      <c r="AM39" s="136"/>
      <c r="AN39" s="136"/>
      <c r="AO39" s="136"/>
      <c r="AP39" s="136"/>
      <c r="AQ39" s="136"/>
      <c r="AR39" s="136"/>
      <c r="AS39" s="136"/>
      <c r="AT39" s="414"/>
    </row>
    <row r="40" spans="2:48">
      <c r="B40" s="504"/>
      <c r="C40" s="504"/>
      <c r="D40" s="504"/>
      <c r="E40" s="504"/>
      <c r="F40" s="125"/>
      <c r="G40" s="125"/>
      <c r="H40" s="134"/>
      <c r="I40" s="505">
        <v>7</v>
      </c>
      <c r="J40" s="134"/>
      <c r="K40" s="134"/>
      <c r="L40" s="134"/>
      <c r="M40" s="134"/>
      <c r="N40" s="134"/>
      <c r="O40" s="134"/>
      <c r="P40" s="153"/>
      <c r="Q40" s="153"/>
      <c r="R40" s="153"/>
      <c r="S40" s="153"/>
      <c r="T40" s="153"/>
      <c r="U40" s="153"/>
      <c r="V40" s="153"/>
      <c r="W40" s="153"/>
      <c r="X40" s="153"/>
      <c r="Y40" s="153"/>
      <c r="Z40" s="153"/>
      <c r="AA40" s="153"/>
      <c r="AB40" s="153"/>
      <c r="AC40" s="153"/>
      <c r="AD40" s="153"/>
      <c r="AE40" s="153"/>
      <c r="AF40" s="153"/>
      <c r="AG40" s="153"/>
      <c r="AH40" s="153"/>
      <c r="AI40" s="506"/>
      <c r="AJ40" s="506"/>
      <c r="AK40" s="506"/>
      <c r="AL40" s="506"/>
      <c r="AM40" s="505"/>
      <c r="AN40" s="134"/>
      <c r="AO40" s="505"/>
      <c r="AP40" s="505"/>
      <c r="AQ40" s="505"/>
      <c r="AR40" s="505"/>
      <c r="AS40" s="505"/>
      <c r="AT40" s="17"/>
      <c r="AU40" s="17"/>
      <c r="AV40" s="17"/>
    </row>
    <row r="41" spans="2:48">
      <c r="B41" s="125"/>
      <c r="C41" s="125"/>
      <c r="D41" s="125"/>
      <c r="E41" s="125"/>
      <c r="F41" s="125"/>
      <c r="G41" s="125"/>
      <c r="H41" s="134"/>
      <c r="I41" s="505">
        <v>8</v>
      </c>
      <c r="J41" s="134"/>
      <c r="K41" s="134"/>
      <c r="L41" s="134"/>
      <c r="M41" s="134"/>
      <c r="N41" s="134"/>
      <c r="O41" s="134"/>
      <c r="P41" s="153"/>
      <c r="Q41" s="506"/>
      <c r="R41" s="506"/>
      <c r="S41" s="506"/>
      <c r="T41" s="154"/>
      <c r="U41" s="153"/>
      <c r="V41" s="153"/>
      <c r="W41" s="2557"/>
      <c r="X41" s="2557"/>
      <c r="Y41" s="2557"/>
      <c r="Z41" s="153"/>
      <c r="AA41" s="153"/>
      <c r="AB41" s="153"/>
      <c r="AC41" s="154" t="s">
        <v>180</v>
      </c>
      <c r="AD41" s="153"/>
      <c r="AE41" s="153"/>
      <c r="AF41" s="153"/>
      <c r="AG41" s="153"/>
      <c r="AH41" s="153"/>
      <c r="AI41" s="153"/>
      <c r="AJ41" s="153"/>
      <c r="AK41" s="153"/>
      <c r="AL41" s="153" t="e">
        <f>Y20/AK21</f>
        <v>#VALUE!</v>
      </c>
      <c r="AM41" s="134"/>
      <c r="AN41" s="134"/>
      <c r="AO41" s="134"/>
      <c r="AP41" s="134"/>
      <c r="AQ41" s="134"/>
      <c r="AR41" s="125"/>
      <c r="AS41" s="125"/>
    </row>
    <row r="42" spans="2:48">
      <c r="B42" s="125"/>
      <c r="C42" s="125"/>
      <c r="D42" s="125"/>
      <c r="E42" s="125"/>
      <c r="F42" s="125"/>
      <c r="G42" s="125"/>
      <c r="H42" s="134"/>
      <c r="I42" s="505">
        <v>9</v>
      </c>
      <c r="J42" s="134"/>
      <c r="K42" s="134"/>
      <c r="L42" s="134"/>
      <c r="M42" s="134"/>
      <c r="N42" s="134"/>
      <c r="O42" s="134"/>
      <c r="P42" s="506"/>
      <c r="Q42" s="506"/>
      <c r="R42" s="506"/>
      <c r="S42" s="506"/>
      <c r="T42" s="155"/>
      <c r="U42" s="154"/>
      <c r="V42" s="154"/>
      <c r="W42" s="154"/>
      <c r="X42" s="154"/>
      <c r="Y42" s="154"/>
      <c r="Z42" s="154"/>
      <c r="AA42" s="154"/>
      <c r="AB42" s="154"/>
      <c r="AC42" s="153"/>
      <c r="AD42" s="153"/>
      <c r="AE42" s="153"/>
      <c r="AF42" s="153"/>
      <c r="AG42" s="153"/>
      <c r="AH42" s="153"/>
      <c r="AI42" s="153"/>
      <c r="AJ42" s="153"/>
      <c r="AK42" s="153"/>
      <c r="AL42" s="153"/>
      <c r="AM42" s="134"/>
      <c r="AN42" s="134"/>
      <c r="AO42" s="134"/>
      <c r="AP42" s="134"/>
      <c r="AQ42" s="134"/>
      <c r="AR42" s="134"/>
      <c r="AS42" s="134"/>
      <c r="AT42" s="17"/>
    </row>
    <row r="43" spans="2:48">
      <c r="B43" s="504"/>
      <c r="C43" s="504"/>
      <c r="D43" s="504"/>
      <c r="E43" s="504"/>
      <c r="F43" s="504"/>
      <c r="G43" s="504"/>
      <c r="H43" s="505"/>
      <c r="I43" s="505">
        <v>10</v>
      </c>
      <c r="J43" s="505"/>
      <c r="K43" s="505"/>
      <c r="L43" s="505"/>
      <c r="M43" s="505"/>
      <c r="N43" s="505"/>
      <c r="O43" s="505"/>
      <c r="P43" s="506"/>
      <c r="Q43" s="506"/>
      <c r="R43" s="508"/>
      <c r="S43" s="506"/>
      <c r="T43" s="155"/>
      <c r="U43" s="154"/>
      <c r="V43" s="2550"/>
      <c r="W43" s="2550"/>
      <c r="X43" s="2550"/>
      <c r="Y43" s="2550"/>
      <c r="Z43" s="2550"/>
      <c r="AA43" s="156"/>
      <c r="AB43" s="156"/>
      <c r="AC43" s="156"/>
      <c r="AD43" s="156"/>
      <c r="AE43" s="156"/>
      <c r="AF43" s="506"/>
      <c r="AG43" s="506"/>
      <c r="AH43" s="506"/>
      <c r="AI43" s="506"/>
      <c r="AJ43" s="506"/>
      <c r="AK43" s="153"/>
      <c r="AL43" s="153"/>
      <c r="AM43" s="505"/>
      <c r="AN43" s="505"/>
      <c r="AO43" s="505"/>
      <c r="AP43" s="505"/>
      <c r="AQ43" s="505"/>
      <c r="AR43" s="505"/>
      <c r="AS43" s="505"/>
      <c r="AT43" s="414"/>
    </row>
    <row r="44" spans="2:48" ht="18" customHeight="1">
      <c r="B44" s="504"/>
      <c r="C44" s="504"/>
      <c r="D44" s="504"/>
      <c r="E44" s="504"/>
      <c r="F44" s="504"/>
      <c r="G44" s="504"/>
      <c r="H44" s="505"/>
      <c r="I44" s="505">
        <v>11</v>
      </c>
      <c r="J44" s="505"/>
      <c r="K44" s="505"/>
      <c r="L44" s="505"/>
      <c r="M44" s="505"/>
      <c r="N44" s="505"/>
      <c r="O44" s="505"/>
      <c r="P44" s="505"/>
      <c r="Q44" s="134"/>
      <c r="R44" s="136"/>
      <c r="S44" s="134"/>
      <c r="T44" s="134"/>
      <c r="U44" s="134"/>
      <c r="V44" s="2551"/>
      <c r="W44" s="2551"/>
      <c r="X44" s="2551"/>
      <c r="Y44" s="2551"/>
      <c r="Z44" s="2551"/>
      <c r="AA44" s="157"/>
      <c r="AB44" s="157"/>
      <c r="AC44" s="157"/>
      <c r="AD44" s="157"/>
      <c r="AE44" s="157"/>
      <c r="AF44" s="136"/>
      <c r="AG44" s="136"/>
      <c r="AH44" s="136"/>
      <c r="AI44" s="136"/>
      <c r="AJ44" s="136"/>
      <c r="AK44" s="505"/>
      <c r="AL44" s="505"/>
      <c r="AM44" s="505"/>
      <c r="AN44" s="505"/>
      <c r="AO44" s="505"/>
      <c r="AP44" s="505"/>
      <c r="AQ44" s="505"/>
      <c r="AR44" s="505"/>
      <c r="AS44" s="505"/>
      <c r="AT44" s="414"/>
    </row>
    <row r="45" spans="2:48">
      <c r="B45" s="504"/>
      <c r="C45" s="504"/>
      <c r="D45" s="504"/>
      <c r="E45" s="504"/>
      <c r="F45" s="504"/>
      <c r="G45" s="504"/>
      <c r="H45" s="505"/>
      <c r="I45" s="505">
        <v>12</v>
      </c>
      <c r="J45" s="505"/>
      <c r="K45" s="505"/>
      <c r="L45" s="505"/>
      <c r="M45" s="505"/>
      <c r="N45" s="505"/>
      <c r="O45" s="505"/>
      <c r="P45" s="134"/>
      <c r="Q45" s="134"/>
      <c r="R45" s="136"/>
      <c r="S45" s="134"/>
      <c r="T45" s="134"/>
      <c r="U45" s="134"/>
      <c r="V45" s="2551"/>
      <c r="W45" s="2551"/>
      <c r="X45" s="2551"/>
      <c r="Y45" s="2551"/>
      <c r="Z45" s="2551"/>
      <c r="AA45" s="157"/>
      <c r="AB45" s="157"/>
      <c r="AC45" s="157"/>
      <c r="AD45" s="157"/>
      <c r="AE45" s="157"/>
      <c r="AF45" s="136"/>
      <c r="AG45" s="136"/>
      <c r="AH45" s="136"/>
      <c r="AI45" s="136"/>
      <c r="AJ45" s="136"/>
      <c r="AK45" s="505"/>
      <c r="AL45" s="505"/>
      <c r="AM45" s="505"/>
      <c r="AN45" s="505"/>
      <c r="AO45" s="505"/>
      <c r="AP45" s="505"/>
      <c r="AQ45" s="505"/>
      <c r="AR45" s="505"/>
      <c r="AS45" s="505"/>
      <c r="AT45" s="414"/>
    </row>
    <row r="46" spans="2:48">
      <c r="B46" s="125"/>
      <c r="C46" s="125"/>
      <c r="D46" s="125"/>
      <c r="E46" s="125"/>
      <c r="F46" s="125"/>
      <c r="G46" s="125"/>
      <c r="H46" s="134"/>
      <c r="I46" s="505"/>
      <c r="J46" s="134"/>
      <c r="K46" s="134"/>
      <c r="L46" s="134"/>
      <c r="M46" s="134"/>
      <c r="N46" s="134"/>
      <c r="O46" s="134"/>
      <c r="P46" s="134"/>
      <c r="Q46" s="134"/>
      <c r="R46" s="136"/>
      <c r="S46" s="134"/>
      <c r="T46" s="134"/>
      <c r="U46" s="134"/>
      <c r="V46" s="2551"/>
      <c r="W46" s="2551"/>
      <c r="X46" s="2551"/>
      <c r="Y46" s="2551"/>
      <c r="Z46" s="2551"/>
      <c r="AA46" s="157"/>
      <c r="AB46" s="157"/>
      <c r="AC46" s="157"/>
      <c r="AD46" s="157"/>
      <c r="AE46" s="157"/>
      <c r="AF46" s="134"/>
      <c r="AG46" s="134"/>
      <c r="AH46" s="134"/>
      <c r="AI46" s="134"/>
      <c r="AJ46" s="134"/>
      <c r="AK46" s="134"/>
      <c r="AL46" s="134"/>
      <c r="AM46" s="134"/>
      <c r="AN46" s="134"/>
      <c r="AO46" s="134"/>
      <c r="AP46" s="134"/>
      <c r="AQ46" s="134"/>
      <c r="AR46" s="134"/>
      <c r="AS46" s="134"/>
      <c r="AT46" s="17"/>
    </row>
    <row r="47" spans="2:48">
      <c r="B47" s="125"/>
      <c r="C47" s="125"/>
      <c r="D47" s="125"/>
      <c r="E47" s="125"/>
      <c r="F47" s="125"/>
      <c r="G47" s="125"/>
      <c r="H47" s="134"/>
      <c r="I47" s="505"/>
      <c r="J47" s="134"/>
      <c r="K47" s="134"/>
      <c r="L47" s="134"/>
      <c r="M47" s="134"/>
      <c r="N47" s="134"/>
      <c r="O47" s="134"/>
      <c r="P47" s="134"/>
      <c r="Q47" s="134"/>
      <c r="R47" s="134"/>
      <c r="S47" s="134"/>
      <c r="T47" s="134"/>
      <c r="U47" s="134"/>
      <c r="V47" s="2551"/>
      <c r="W47" s="2551"/>
      <c r="X47" s="2551"/>
      <c r="Y47" s="2551"/>
      <c r="Z47" s="2551"/>
      <c r="AA47" s="157"/>
      <c r="AB47" s="157"/>
      <c r="AC47" s="157"/>
      <c r="AD47" s="157"/>
      <c r="AE47" s="157"/>
      <c r="AF47" s="134"/>
      <c r="AG47" s="134"/>
      <c r="AH47" s="134"/>
      <c r="AI47" s="134"/>
      <c r="AJ47" s="134"/>
      <c r="AK47" s="134"/>
      <c r="AL47" s="134"/>
      <c r="AM47" s="134"/>
      <c r="AN47" s="134"/>
      <c r="AO47" s="134"/>
      <c r="AP47" s="134"/>
      <c r="AQ47" s="134"/>
      <c r="AR47" s="134"/>
      <c r="AS47" s="134"/>
      <c r="AT47" s="17"/>
    </row>
    <row r="48" spans="2:48">
      <c r="B48" s="125"/>
      <c r="C48" s="125"/>
      <c r="D48" s="125"/>
      <c r="E48" s="125"/>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c r="AF48" s="134"/>
      <c r="AG48" s="134"/>
      <c r="AH48" s="134"/>
      <c r="AI48" s="134"/>
      <c r="AJ48" s="134"/>
      <c r="AK48" s="134"/>
      <c r="AL48" s="134"/>
      <c r="AM48" s="134"/>
      <c r="AN48" s="134"/>
      <c r="AO48" s="134"/>
      <c r="AP48" s="134"/>
      <c r="AQ48" s="134"/>
      <c r="AR48" s="134"/>
      <c r="AS48" s="134"/>
      <c r="AT48" s="17"/>
    </row>
    <row r="49" spans="2:46">
      <c r="B49" s="125"/>
      <c r="C49" s="125"/>
      <c r="D49" s="125"/>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4"/>
      <c r="AH49" s="134"/>
      <c r="AI49" s="134"/>
      <c r="AJ49" s="134"/>
      <c r="AK49" s="125"/>
      <c r="AL49" s="125"/>
      <c r="AM49" s="125"/>
      <c r="AN49" s="125"/>
      <c r="AO49" s="134"/>
      <c r="AP49" s="134"/>
      <c r="AQ49" s="134"/>
      <c r="AR49" s="134"/>
      <c r="AS49" s="134"/>
      <c r="AT49" s="17"/>
    </row>
    <row r="50" spans="2:46">
      <c r="C50"/>
      <c r="D50"/>
      <c r="AG50" s="17"/>
      <c r="AH50" s="17"/>
      <c r="AI50" s="17"/>
      <c r="AJ50" s="17"/>
      <c r="AO50" s="17"/>
      <c r="AP50" s="17"/>
      <c r="AQ50" s="17"/>
      <c r="AR50" s="17"/>
      <c r="AS50" s="17"/>
      <c r="AT50" s="17"/>
    </row>
    <row r="51" spans="2:46">
      <c r="AG51" s="17"/>
      <c r="AH51" s="17"/>
      <c r="AI51" s="17"/>
      <c r="AJ51" s="17"/>
    </row>
    <row r="52" spans="2:46">
      <c r="AG52" s="17"/>
      <c r="AH52" s="17"/>
      <c r="AI52" s="17"/>
      <c r="AJ52" s="17"/>
    </row>
    <row r="53" spans="2:46">
      <c r="AG53" s="17"/>
      <c r="AH53" s="17"/>
      <c r="AI53" s="17"/>
      <c r="AJ53" s="17"/>
    </row>
    <row r="54" spans="2:46">
      <c r="AG54" s="17"/>
      <c r="AH54" s="17"/>
      <c r="AI54" s="17"/>
      <c r="AJ54" s="17"/>
    </row>
    <row r="55" spans="2:46">
      <c r="AG55" s="17"/>
      <c r="AH55" s="17"/>
      <c r="AI55" s="17"/>
      <c r="AJ55" s="17"/>
    </row>
    <row r="56" spans="2:46">
      <c r="AG56" s="17"/>
      <c r="AH56" s="17"/>
      <c r="AI56" s="17"/>
      <c r="AJ56" s="17"/>
    </row>
    <row r="57" spans="2:46">
      <c r="AG57" s="17"/>
      <c r="AH57" s="17"/>
      <c r="AI57" s="17"/>
      <c r="AJ57" s="17"/>
    </row>
    <row r="58" spans="2:46">
      <c r="AG58" s="17"/>
      <c r="AH58" s="17"/>
      <c r="AI58" s="17"/>
      <c r="AJ58" s="17"/>
    </row>
    <row r="59" spans="2:46">
      <c r="AG59" s="17"/>
      <c r="AH59" s="17"/>
    </row>
    <row r="60" spans="2:46">
      <c r="AG60" s="17"/>
      <c r="AH60" s="17"/>
    </row>
    <row r="61" spans="2:46">
      <c r="AG61" s="17"/>
      <c r="AH61" s="17"/>
    </row>
    <row r="62" spans="2:46">
      <c r="AG62" s="17"/>
      <c r="AH62" s="17"/>
    </row>
    <row r="63" spans="2:46">
      <c r="AG63" s="17"/>
      <c r="AH63" s="17"/>
    </row>
    <row r="64" spans="2:46">
      <c r="AG64" s="17"/>
      <c r="AH64" s="17"/>
    </row>
    <row r="65" spans="33:34">
      <c r="AG65" s="17"/>
      <c r="AH65" s="17"/>
    </row>
  </sheetData>
  <mergeCells count="180">
    <mergeCell ref="B20:N20"/>
    <mergeCell ref="B21:N21"/>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11:J11"/>
    <mergeCell ref="L11:M11"/>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O11:P11"/>
    <mergeCell ref="R11:S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4"/>
  <dataValidations disablePrompts="1" count="1">
    <dataValidation type="list" allowBlank="1" showInputMessage="1" showErrorMessage="1" sqref="Q7:AE7" xr:uid="{00000000-0002-0000-10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BA65"/>
  <sheetViews>
    <sheetView showGridLines="0" view="pageBreakPreview" zoomScale="75" zoomScaleNormal="100" zoomScaleSheetLayoutView="75" workbookViewId="0">
      <selection activeCell="B20" sqref="B20:B21"/>
    </sheetView>
  </sheetViews>
  <sheetFormatPr defaultColWidth="9" defaultRowHeight="13"/>
  <cols>
    <col min="1" max="1" width="1.90625" customWidth="1"/>
    <col min="2" max="2" width="19.08984375" customWidth="1"/>
    <col min="3" max="3" width="4.6328125" style="17" customWidth="1"/>
    <col min="4" max="4" width="3.08984375" style="17" customWidth="1"/>
    <col min="5" max="5" width="4.08984375" style="17" customWidth="1"/>
    <col min="6" max="7" width="3.08984375" style="17" customWidth="1"/>
    <col min="8" max="8" width="4.453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customWidth="1"/>
    <col min="35" max="35" width="4.6328125" customWidth="1"/>
    <col min="36" max="37" width="3.08984375" customWidth="1"/>
    <col min="38" max="38" width="4.6328125" customWidth="1"/>
    <col min="39" max="40" width="3.08984375" customWidth="1"/>
    <col min="41" max="42" width="4.6328125" customWidth="1"/>
    <col min="43" max="43" width="4.08984375" customWidth="1"/>
    <col min="44" max="44" width="3.08984375" customWidth="1"/>
    <col min="45" max="45" width="7.36328125" customWidth="1"/>
  </cols>
  <sheetData>
    <row r="1" spans="1:53" s="410" customFormat="1" ht="22.5" customHeight="1">
      <c r="A1" s="403" t="s">
        <v>637</v>
      </c>
      <c r="B1" s="404"/>
      <c r="C1" s="405"/>
      <c r="D1" s="406"/>
      <c r="E1" s="406"/>
      <c r="F1" s="406"/>
      <c r="G1" s="406" t="s">
        <v>632</v>
      </c>
      <c r="H1" s="406"/>
      <c r="I1" s="406"/>
      <c r="J1" s="406"/>
      <c r="K1" s="406"/>
      <c r="L1" s="406"/>
      <c r="M1" s="406"/>
      <c r="N1" s="406"/>
      <c r="O1" s="406"/>
      <c r="P1" s="406"/>
      <c r="Q1" s="406"/>
      <c r="R1" s="406"/>
      <c r="S1" s="406"/>
      <c r="T1" s="406"/>
      <c r="U1" s="406"/>
      <c r="V1" s="51"/>
      <c r="W1" s="51"/>
      <c r="X1" s="51"/>
      <c r="Y1" s="51"/>
      <c r="Z1" s="51"/>
      <c r="AA1" s="51"/>
      <c r="AB1" s="51"/>
      <c r="AC1" s="51"/>
      <c r="AD1" s="51"/>
      <c r="AE1" s="51"/>
      <c r="AF1" s="51"/>
      <c r="AG1" s="406"/>
      <c r="AH1" s="406"/>
      <c r="AI1" s="406"/>
      <c r="AJ1" s="406"/>
      <c r="AK1" s="406"/>
      <c r="AL1" s="407"/>
      <c r="AM1" s="407"/>
      <c r="AN1" s="407"/>
      <c r="AO1" s="407"/>
      <c r="AP1" s="408"/>
      <c r="AQ1" s="500" t="s">
        <v>457</v>
      </c>
      <c r="AR1" s="407"/>
      <c r="AS1" s="409"/>
      <c r="AT1" s="407"/>
    </row>
    <row r="2" spans="1:53" s="410" customFormat="1" ht="22.5" customHeight="1">
      <c r="A2" s="403"/>
      <c r="B2" s="404"/>
      <c r="C2" s="405"/>
      <c r="D2" s="405"/>
      <c r="E2" s="405"/>
      <c r="F2" s="405"/>
      <c r="G2" s="406"/>
      <c r="H2" s="406"/>
      <c r="I2" s="406"/>
      <c r="J2" s="406"/>
      <c r="K2" s="406"/>
      <c r="L2" s="406"/>
      <c r="M2" s="406" t="s">
        <v>163</v>
      </c>
      <c r="N2" s="406"/>
      <c r="O2" s="406"/>
      <c r="P2" s="406"/>
      <c r="Q2" s="406"/>
      <c r="R2" s="406"/>
      <c r="S2" s="406"/>
      <c r="T2" s="406"/>
      <c r="U2" s="406"/>
      <c r="V2" s="406"/>
      <c r="W2" s="406"/>
      <c r="X2" s="406"/>
      <c r="Y2" s="406"/>
      <c r="Z2" s="406"/>
      <c r="AA2" s="406"/>
      <c r="AB2" s="406"/>
      <c r="AC2" s="406"/>
      <c r="AD2" s="405"/>
      <c r="AE2" s="405"/>
      <c r="AF2" s="405"/>
      <c r="AG2" s="405"/>
      <c r="AH2" s="405"/>
      <c r="AI2" s="405"/>
      <c r="AJ2" s="405"/>
      <c r="AK2" s="405"/>
      <c r="AL2" s="407"/>
      <c r="AM2" s="407"/>
      <c r="AN2" s="407"/>
      <c r="AO2" s="407"/>
      <c r="AP2" s="408"/>
      <c r="AQ2" s="407"/>
      <c r="AR2" s="407"/>
      <c r="AS2" s="409"/>
      <c r="AT2" s="407"/>
    </row>
    <row r="3" spans="1:53" s="410" customFormat="1" ht="12" customHeight="1" thickBot="1">
      <c r="B3" s="404"/>
      <c r="C3" s="405"/>
      <c r="D3" s="405"/>
      <c r="E3" s="405"/>
      <c r="F3" s="405"/>
      <c r="G3" s="404"/>
      <c r="H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c r="AK3" s="405"/>
      <c r="AL3" s="407"/>
      <c r="AM3" s="407"/>
      <c r="AN3" s="407"/>
      <c r="AO3" s="407"/>
      <c r="AP3" s="407"/>
      <c r="AQ3" s="407"/>
      <c r="AR3" s="407"/>
      <c r="AS3" s="412"/>
      <c r="AT3" s="407"/>
    </row>
    <row r="4" spans="1:53" ht="31.5" customHeight="1" thickBot="1">
      <c r="B4" s="591" t="s">
        <v>642</v>
      </c>
      <c r="C4" s="2361"/>
      <c r="D4" s="2362"/>
      <c r="E4" s="2153" t="s">
        <v>350</v>
      </c>
      <c r="F4" s="2154"/>
      <c r="G4" s="2361"/>
      <c r="H4" s="2363"/>
      <c r="I4" s="2153" t="s">
        <v>351</v>
      </c>
      <c r="J4" s="2154"/>
      <c r="K4" s="2154" t="s">
        <v>591</v>
      </c>
      <c r="L4" s="2154"/>
      <c r="M4" s="2154" t="s">
        <v>642</v>
      </c>
      <c r="N4" s="2364"/>
      <c r="O4" s="2361"/>
      <c r="P4" s="2362"/>
      <c r="Q4" s="2153" t="s">
        <v>350</v>
      </c>
      <c r="R4" s="2154"/>
      <c r="S4" s="2361"/>
      <c r="T4" s="2363"/>
      <c r="U4" s="2153" t="s">
        <v>351</v>
      </c>
      <c r="V4" s="2154"/>
      <c r="AE4"/>
      <c r="AF4"/>
    </row>
    <row r="5" spans="1:53" ht="20.25" customHeight="1" thickBot="1">
      <c r="AE5" s="19"/>
    </row>
    <row r="6" spans="1:53" ht="31.5" customHeight="1" thickBot="1">
      <c r="B6" s="32" t="s">
        <v>42</v>
      </c>
      <c r="C6" s="2365"/>
      <c r="D6" s="2366"/>
      <c r="E6" s="2366"/>
      <c r="F6" s="2366"/>
      <c r="G6" s="2366"/>
      <c r="H6" s="2366"/>
      <c r="I6" s="2366"/>
      <c r="J6" s="2366"/>
      <c r="K6" s="2367"/>
      <c r="L6" s="2298" t="s">
        <v>43</v>
      </c>
      <c r="M6" s="2299"/>
      <c r="N6" s="2299"/>
      <c r="O6" s="2299"/>
      <c r="P6" s="2300"/>
      <c r="Q6" s="2365"/>
      <c r="R6" s="2366"/>
      <c r="S6" s="2366"/>
      <c r="T6" s="2366"/>
      <c r="U6" s="2366"/>
      <c r="V6" s="2366"/>
      <c r="W6" s="2366"/>
      <c r="X6" s="2366"/>
      <c r="Y6" s="2366"/>
      <c r="Z6" s="2366"/>
      <c r="AA6" s="2366"/>
      <c r="AB6" s="2366"/>
      <c r="AC6" s="2366"/>
      <c r="AD6" s="2366"/>
      <c r="AE6" s="2367"/>
      <c r="AF6" s="112"/>
      <c r="AG6" s="2586" t="s">
        <v>164</v>
      </c>
      <c r="AH6" s="2192"/>
      <c r="AI6" s="2192"/>
      <c r="AJ6" s="2192"/>
      <c r="AK6" s="2193"/>
      <c r="AL6" s="2371"/>
      <c r="AM6" s="2372"/>
      <c r="AN6" s="2373"/>
      <c r="AO6" s="65"/>
      <c r="AP6" s="65"/>
      <c r="AQ6" s="65"/>
      <c r="AR6" s="65"/>
      <c r="AS6" s="65"/>
      <c r="AT6" s="65"/>
      <c r="AU6" s="65"/>
      <c r="AV6" s="65"/>
      <c r="AW6" s="65"/>
      <c r="AX6" s="65"/>
      <c r="AY6" s="65"/>
      <c r="AZ6" s="65"/>
      <c r="BA6" s="65"/>
    </row>
    <row r="7" spans="1:53" ht="31.5" customHeight="1" thickBot="1">
      <c r="B7" s="501" t="s">
        <v>250</v>
      </c>
      <c r="C7" s="2587"/>
      <c r="D7" s="2588"/>
      <c r="E7" s="2588"/>
      <c r="F7" s="2588"/>
      <c r="G7" s="2588"/>
      <c r="H7" s="2588"/>
      <c r="I7" s="2588"/>
      <c r="J7" s="2588"/>
      <c r="K7" s="2589"/>
      <c r="L7" s="2590" t="s">
        <v>165</v>
      </c>
      <c r="M7" s="2591"/>
      <c r="N7" s="2591"/>
      <c r="O7" s="2591"/>
      <c r="P7" s="2592"/>
      <c r="Q7" s="2593"/>
      <c r="R7" s="2594"/>
      <c r="S7" s="2594"/>
      <c r="T7" s="2594"/>
      <c r="U7" s="2594"/>
      <c r="V7" s="2594"/>
      <c r="W7" s="2594"/>
      <c r="X7" s="2594"/>
      <c r="Y7" s="2594"/>
      <c r="Z7" s="2594"/>
      <c r="AA7" s="2594"/>
      <c r="AB7" s="2594"/>
      <c r="AC7" s="2594"/>
      <c r="AD7" s="2594"/>
      <c r="AE7" s="2595"/>
      <c r="AF7" s="502"/>
      <c r="AG7" s="2596" t="s">
        <v>166</v>
      </c>
      <c r="AH7" s="2597"/>
      <c r="AI7" s="2597"/>
      <c r="AJ7" s="2597"/>
      <c r="AK7" s="2598"/>
      <c r="AL7" s="2371"/>
      <c r="AM7" s="2372"/>
      <c r="AN7" s="2373"/>
      <c r="AO7" s="503"/>
      <c r="AP7" s="503"/>
      <c r="AQ7" s="384"/>
      <c r="AR7" s="384"/>
      <c r="AS7" s="384"/>
      <c r="AT7" s="384"/>
      <c r="AU7" s="384"/>
      <c r="AV7" s="384"/>
      <c r="AW7" s="384"/>
      <c r="AX7" s="384"/>
      <c r="AY7" s="384"/>
      <c r="AZ7" s="384"/>
      <c r="BA7" s="384"/>
    </row>
    <row r="8" spans="1:53" ht="32.25" customHeight="1" thickBot="1">
      <c r="Y8" s="113"/>
      <c r="Z8" s="114"/>
      <c r="AA8" s="113"/>
      <c r="AB8" s="113"/>
      <c r="AC8" s="113"/>
      <c r="AD8" s="113"/>
      <c r="AE8" s="113"/>
      <c r="AF8" s="113"/>
      <c r="AG8" s="113"/>
      <c r="AH8" s="113"/>
      <c r="AI8" s="113"/>
      <c r="AJ8" s="113"/>
      <c r="AK8" s="113"/>
      <c r="AL8" s="113"/>
      <c r="AM8" s="113"/>
      <c r="AN8" s="113"/>
      <c r="AO8" s="113"/>
      <c r="AP8" s="113"/>
      <c r="AQ8" s="113"/>
      <c r="AR8" s="113"/>
      <c r="AS8" s="113"/>
      <c r="AT8" s="34"/>
      <c r="AU8" s="34"/>
      <c r="AV8" s="34"/>
    </row>
    <row r="9" spans="1:53" ht="25.5" customHeight="1" thickBot="1">
      <c r="B9" s="2191" t="s">
        <v>48</v>
      </c>
      <c r="C9" s="2192"/>
      <c r="D9" s="2192"/>
      <c r="E9" s="2193"/>
      <c r="F9" s="2164" t="s">
        <v>49</v>
      </c>
      <c r="G9" s="2165"/>
      <c r="H9" s="2166"/>
      <c r="I9" s="2164" t="s">
        <v>50</v>
      </c>
      <c r="J9" s="2165"/>
      <c r="K9" s="2166"/>
      <c r="L9" s="2149" t="s">
        <v>51</v>
      </c>
      <c r="M9" s="2147"/>
      <c r="N9" s="2150"/>
      <c r="O9" s="2149" t="s">
        <v>52</v>
      </c>
      <c r="P9" s="2147"/>
      <c r="Q9" s="2150"/>
      <c r="R9" s="2146" t="s">
        <v>593</v>
      </c>
      <c r="S9" s="2147"/>
      <c r="T9" s="2148"/>
      <c r="U9" s="2149" t="s">
        <v>594</v>
      </c>
      <c r="V9" s="2147"/>
      <c r="W9" s="2150"/>
      <c r="X9" s="2164" t="s">
        <v>53</v>
      </c>
      <c r="Y9" s="2165"/>
      <c r="Z9" s="2166"/>
      <c r="AA9" s="2164" t="s">
        <v>54</v>
      </c>
      <c r="AB9" s="2165"/>
      <c r="AC9" s="2166"/>
      <c r="AD9" s="2149" t="s">
        <v>55</v>
      </c>
      <c r="AE9" s="2147"/>
      <c r="AF9" s="2148"/>
      <c r="AG9" s="2181" t="s">
        <v>56</v>
      </c>
      <c r="AH9" s="2147"/>
      <c r="AI9" s="2150"/>
      <c r="AJ9" s="2146" t="s">
        <v>595</v>
      </c>
      <c r="AK9" s="2147"/>
      <c r="AL9" s="2148"/>
      <c r="AM9" s="2149" t="s">
        <v>596</v>
      </c>
      <c r="AN9" s="2147"/>
      <c r="AO9" s="2150"/>
      <c r="AP9" s="17"/>
      <c r="AQ9" s="2164" t="s">
        <v>57</v>
      </c>
      <c r="AR9" s="2165"/>
      <c r="AS9" s="2166"/>
      <c r="AT9" s="17"/>
      <c r="AU9" s="17"/>
      <c r="AV9" s="17"/>
      <c r="AW9" s="17"/>
      <c r="AX9" s="35"/>
    </row>
    <row r="10" spans="1:53" ht="25.5" customHeight="1" thickBot="1">
      <c r="B10" s="2182" t="s">
        <v>116</v>
      </c>
      <c r="C10" s="2183"/>
      <c r="D10" s="2183"/>
      <c r="E10" s="2183"/>
      <c r="F10" s="2389"/>
      <c r="G10" s="2390"/>
      <c r="H10" s="36" t="s">
        <v>59</v>
      </c>
      <c r="I10" s="2389"/>
      <c r="J10" s="2390"/>
      <c r="K10" s="36" t="s">
        <v>59</v>
      </c>
      <c r="L10" s="2389"/>
      <c r="M10" s="2390"/>
      <c r="N10" s="36" t="s">
        <v>59</v>
      </c>
      <c r="O10" s="2389"/>
      <c r="P10" s="2390"/>
      <c r="Q10" s="36" t="s">
        <v>59</v>
      </c>
      <c r="R10" s="2389"/>
      <c r="S10" s="2390"/>
      <c r="T10" s="37" t="s">
        <v>59</v>
      </c>
      <c r="U10" s="2389"/>
      <c r="V10" s="2390"/>
      <c r="W10" s="36" t="s">
        <v>59</v>
      </c>
      <c r="X10" s="2389"/>
      <c r="Y10" s="2390"/>
      <c r="Z10" s="36" t="s">
        <v>59</v>
      </c>
      <c r="AA10" s="2389"/>
      <c r="AB10" s="2390"/>
      <c r="AC10" s="36" t="s">
        <v>59</v>
      </c>
      <c r="AD10" s="2389"/>
      <c r="AE10" s="2390"/>
      <c r="AF10" s="37" t="s">
        <v>59</v>
      </c>
      <c r="AG10" s="2389"/>
      <c r="AH10" s="2390"/>
      <c r="AI10" s="36" t="s">
        <v>59</v>
      </c>
      <c r="AJ10" s="2389"/>
      <c r="AK10" s="2390"/>
      <c r="AL10" s="37" t="s">
        <v>59</v>
      </c>
      <c r="AM10" s="2389"/>
      <c r="AN10" s="2390"/>
      <c r="AO10" s="36" t="s">
        <v>59</v>
      </c>
      <c r="AP10" s="17"/>
      <c r="AQ10" s="2189">
        <f t="shared" ref="AQ10:AQ16" si="0">F10+I10+L10+O10+R10+U10+X10+AA10+AD10+AG10+AJ10+AM10</f>
        <v>0</v>
      </c>
      <c r="AR10" s="2190"/>
      <c r="AS10" s="38" t="s">
        <v>59</v>
      </c>
      <c r="AT10" s="17"/>
      <c r="AU10" s="17"/>
      <c r="AV10" s="17"/>
      <c r="AW10" s="17"/>
      <c r="AX10" s="17"/>
      <c r="AY10" s="17"/>
      <c r="AZ10" s="17"/>
      <c r="BA10" s="35"/>
    </row>
    <row r="11" spans="1:53" ht="33.75" customHeight="1" thickBot="1">
      <c r="B11" s="2582" t="s">
        <v>399</v>
      </c>
      <c r="C11" s="2195"/>
      <c r="D11" s="2195"/>
      <c r="E11" s="2195"/>
      <c r="F11" s="2570"/>
      <c r="G11" s="2571"/>
      <c r="H11" s="39" t="s">
        <v>61</v>
      </c>
      <c r="I11" s="2570"/>
      <c r="J11" s="2571"/>
      <c r="K11" s="39" t="s">
        <v>61</v>
      </c>
      <c r="L11" s="2570"/>
      <c r="M11" s="2571"/>
      <c r="N11" s="39" t="s">
        <v>61</v>
      </c>
      <c r="O11" s="2570"/>
      <c r="P11" s="2571"/>
      <c r="Q11" s="39" t="s">
        <v>61</v>
      </c>
      <c r="R11" s="2570"/>
      <c r="S11" s="2571"/>
      <c r="T11" s="40" t="s">
        <v>61</v>
      </c>
      <c r="U11" s="2570"/>
      <c r="V11" s="2571"/>
      <c r="W11" s="39" t="s">
        <v>61</v>
      </c>
      <c r="X11" s="2570"/>
      <c r="Y11" s="2571"/>
      <c r="Z11" s="39" t="s">
        <v>61</v>
      </c>
      <c r="AA11" s="2570"/>
      <c r="AB11" s="2571"/>
      <c r="AC11" s="39" t="s">
        <v>61</v>
      </c>
      <c r="AD11" s="2570"/>
      <c r="AE11" s="2571"/>
      <c r="AF11" s="40" t="s">
        <v>61</v>
      </c>
      <c r="AG11" s="2572"/>
      <c r="AH11" s="2571"/>
      <c r="AI11" s="39" t="s">
        <v>61</v>
      </c>
      <c r="AJ11" s="2580"/>
      <c r="AK11" s="2581"/>
      <c r="AL11" s="40" t="s">
        <v>61</v>
      </c>
      <c r="AM11" s="2570"/>
      <c r="AN11" s="2571"/>
      <c r="AO11" s="39" t="s">
        <v>61</v>
      </c>
      <c r="AP11" s="17"/>
      <c r="AQ11" s="2578">
        <f>F11+I11+L11+O11+R11+U11+X11+AA11+AD11+AG11+AJ11+AM11</f>
        <v>0</v>
      </c>
      <c r="AR11" s="2579"/>
      <c r="AS11" s="115" t="s">
        <v>61</v>
      </c>
      <c r="AT11" s="17"/>
      <c r="AU11" s="17"/>
      <c r="AV11" s="17"/>
      <c r="AW11" s="17"/>
      <c r="AX11" s="17"/>
      <c r="AY11" s="17"/>
      <c r="AZ11" s="17"/>
      <c r="BA11" s="35"/>
    </row>
    <row r="12" spans="1:53" ht="33.75" customHeight="1" thickTop="1">
      <c r="B12" s="2194" t="s">
        <v>167</v>
      </c>
      <c r="C12" s="2195"/>
      <c r="D12" s="2195"/>
      <c r="E12" s="2195"/>
      <c r="F12" s="2570"/>
      <c r="G12" s="2571"/>
      <c r="H12" s="39" t="s">
        <v>61</v>
      </c>
      <c r="I12" s="2570"/>
      <c r="J12" s="2571"/>
      <c r="K12" s="39" t="s">
        <v>61</v>
      </c>
      <c r="L12" s="2570"/>
      <c r="M12" s="2571"/>
      <c r="N12" s="39" t="s">
        <v>61</v>
      </c>
      <c r="O12" s="2570"/>
      <c r="P12" s="2571"/>
      <c r="Q12" s="39" t="s">
        <v>61</v>
      </c>
      <c r="R12" s="2570"/>
      <c r="S12" s="2571"/>
      <c r="T12" s="40" t="s">
        <v>61</v>
      </c>
      <c r="U12" s="2570"/>
      <c r="V12" s="2571"/>
      <c r="W12" s="39" t="s">
        <v>61</v>
      </c>
      <c r="X12" s="2570"/>
      <c r="Y12" s="2571"/>
      <c r="Z12" s="39" t="s">
        <v>61</v>
      </c>
      <c r="AA12" s="2570"/>
      <c r="AB12" s="2571"/>
      <c r="AC12" s="39" t="s">
        <v>61</v>
      </c>
      <c r="AD12" s="2570"/>
      <c r="AE12" s="2571"/>
      <c r="AF12" s="40" t="s">
        <v>61</v>
      </c>
      <c r="AG12" s="2572"/>
      <c r="AH12" s="2571"/>
      <c r="AI12" s="39" t="s">
        <v>61</v>
      </c>
      <c r="AJ12" s="2580"/>
      <c r="AK12" s="2581"/>
      <c r="AL12" s="40" t="s">
        <v>61</v>
      </c>
      <c r="AM12" s="2570"/>
      <c r="AN12" s="2571"/>
      <c r="AO12" s="39" t="s">
        <v>61</v>
      </c>
      <c r="AP12" s="17"/>
      <c r="AQ12" s="2576">
        <f t="shared" si="0"/>
        <v>0</v>
      </c>
      <c r="AR12" s="2577"/>
      <c r="AS12" s="116" t="s">
        <v>61</v>
      </c>
      <c r="AT12" s="17"/>
      <c r="AU12" s="17"/>
      <c r="AV12" s="17"/>
      <c r="AW12" s="17"/>
      <c r="AX12" s="17"/>
      <c r="AY12" s="17"/>
      <c r="AZ12" s="17"/>
      <c r="BA12" s="35"/>
    </row>
    <row r="13" spans="1:53" ht="33.75" customHeight="1">
      <c r="B13" s="2205" t="s">
        <v>168</v>
      </c>
      <c r="C13" s="2206"/>
      <c r="D13" s="2206"/>
      <c r="E13" s="2206"/>
      <c r="F13" s="2573"/>
      <c r="G13" s="2574"/>
      <c r="H13" s="42" t="s">
        <v>61</v>
      </c>
      <c r="I13" s="2573"/>
      <c r="J13" s="2574"/>
      <c r="K13" s="42" t="s">
        <v>61</v>
      </c>
      <c r="L13" s="2573"/>
      <c r="M13" s="2574"/>
      <c r="N13" s="42" t="s">
        <v>61</v>
      </c>
      <c r="O13" s="2573"/>
      <c r="P13" s="2574"/>
      <c r="Q13" s="42" t="s">
        <v>61</v>
      </c>
      <c r="R13" s="2573"/>
      <c r="S13" s="2574"/>
      <c r="T13" s="43" t="s">
        <v>61</v>
      </c>
      <c r="U13" s="2573"/>
      <c r="V13" s="2574"/>
      <c r="W13" s="42" t="s">
        <v>61</v>
      </c>
      <c r="X13" s="2573"/>
      <c r="Y13" s="2574"/>
      <c r="Z13" s="42" t="s">
        <v>61</v>
      </c>
      <c r="AA13" s="2573"/>
      <c r="AB13" s="2574"/>
      <c r="AC13" s="42" t="s">
        <v>61</v>
      </c>
      <c r="AD13" s="2573"/>
      <c r="AE13" s="2574"/>
      <c r="AF13" s="43" t="s">
        <v>61</v>
      </c>
      <c r="AG13" s="2575"/>
      <c r="AH13" s="2574"/>
      <c r="AI13" s="42" t="s">
        <v>61</v>
      </c>
      <c r="AJ13" s="2573"/>
      <c r="AK13" s="2574"/>
      <c r="AL13" s="43" t="s">
        <v>61</v>
      </c>
      <c r="AM13" s="2573"/>
      <c r="AN13" s="2574"/>
      <c r="AO13" s="42" t="s">
        <v>61</v>
      </c>
      <c r="AP13" s="17"/>
      <c r="AQ13" s="2203">
        <f>F13+I13+L13+O13+R13+U13+X13+AA13+AD13+AG13+AJ13+AM13</f>
        <v>0</v>
      </c>
      <c r="AR13" s="2204"/>
      <c r="AS13" s="44" t="s">
        <v>61</v>
      </c>
      <c r="AT13" s="17"/>
      <c r="AU13" s="17"/>
      <c r="AV13" s="17"/>
      <c r="AW13" s="17"/>
      <c r="AX13" s="17"/>
      <c r="AY13" s="17"/>
      <c r="AZ13" s="17"/>
      <c r="BA13" s="35"/>
    </row>
    <row r="14" spans="1:53" ht="33.75" customHeight="1">
      <c r="B14" s="2205" t="s">
        <v>63</v>
      </c>
      <c r="C14" s="2206"/>
      <c r="D14" s="2206"/>
      <c r="E14" s="2206"/>
      <c r="F14" s="2573"/>
      <c r="G14" s="2574"/>
      <c r="H14" s="42" t="s">
        <v>61</v>
      </c>
      <c r="I14" s="2573"/>
      <c r="J14" s="2574"/>
      <c r="K14" s="42" t="s">
        <v>61</v>
      </c>
      <c r="L14" s="2570"/>
      <c r="M14" s="2571"/>
      <c r="N14" s="42" t="s">
        <v>61</v>
      </c>
      <c r="O14" s="2570"/>
      <c r="P14" s="2571"/>
      <c r="Q14" s="42" t="s">
        <v>61</v>
      </c>
      <c r="R14" s="2570"/>
      <c r="S14" s="2571"/>
      <c r="T14" s="43" t="s">
        <v>61</v>
      </c>
      <c r="U14" s="2573"/>
      <c r="V14" s="2574"/>
      <c r="W14" s="42" t="s">
        <v>61</v>
      </c>
      <c r="X14" s="2573"/>
      <c r="Y14" s="2574"/>
      <c r="Z14" s="42" t="s">
        <v>61</v>
      </c>
      <c r="AA14" s="2573"/>
      <c r="AB14" s="2574"/>
      <c r="AC14" s="42" t="s">
        <v>61</v>
      </c>
      <c r="AD14" s="2573"/>
      <c r="AE14" s="2574"/>
      <c r="AF14" s="43" t="s">
        <v>61</v>
      </c>
      <c r="AG14" s="2575"/>
      <c r="AH14" s="2574"/>
      <c r="AI14" s="42" t="s">
        <v>61</v>
      </c>
      <c r="AJ14" s="2573"/>
      <c r="AK14" s="2574"/>
      <c r="AL14" s="43" t="s">
        <v>61</v>
      </c>
      <c r="AM14" s="2573"/>
      <c r="AN14" s="2574"/>
      <c r="AO14" s="42" t="s">
        <v>61</v>
      </c>
      <c r="AP14" s="17"/>
      <c r="AQ14" s="2203">
        <f t="shared" si="0"/>
        <v>0</v>
      </c>
      <c r="AR14" s="2204"/>
      <c r="AS14" s="44" t="s">
        <v>61</v>
      </c>
      <c r="AT14" s="17"/>
      <c r="AU14" s="17"/>
      <c r="AV14" s="17"/>
      <c r="AW14" s="17"/>
      <c r="AX14" s="17"/>
      <c r="AY14" s="17"/>
      <c r="AZ14" s="17"/>
      <c r="BA14" s="35"/>
    </row>
    <row r="15" spans="1:53" ht="33.75" customHeight="1">
      <c r="B15" s="2205" t="s">
        <v>64</v>
      </c>
      <c r="C15" s="2206"/>
      <c r="D15" s="2206"/>
      <c r="E15" s="2206"/>
      <c r="F15" s="2573"/>
      <c r="G15" s="2574"/>
      <c r="H15" s="42" t="s">
        <v>61</v>
      </c>
      <c r="I15" s="2573"/>
      <c r="J15" s="2574"/>
      <c r="K15" s="42" t="s">
        <v>61</v>
      </c>
      <c r="L15" s="2570"/>
      <c r="M15" s="2571"/>
      <c r="N15" s="42" t="s">
        <v>61</v>
      </c>
      <c r="O15" s="2570"/>
      <c r="P15" s="2571"/>
      <c r="Q15" s="42" t="s">
        <v>61</v>
      </c>
      <c r="R15" s="2570"/>
      <c r="S15" s="2571"/>
      <c r="T15" s="43" t="s">
        <v>61</v>
      </c>
      <c r="U15" s="2570"/>
      <c r="V15" s="2571"/>
      <c r="W15" s="42" t="s">
        <v>61</v>
      </c>
      <c r="X15" s="2570"/>
      <c r="Y15" s="2571"/>
      <c r="Z15" s="42" t="s">
        <v>61</v>
      </c>
      <c r="AA15" s="2570"/>
      <c r="AB15" s="2571"/>
      <c r="AC15" s="42" t="s">
        <v>61</v>
      </c>
      <c r="AD15" s="2570"/>
      <c r="AE15" s="2571"/>
      <c r="AF15" s="43" t="s">
        <v>61</v>
      </c>
      <c r="AG15" s="2572"/>
      <c r="AH15" s="2571"/>
      <c r="AI15" s="42" t="s">
        <v>61</v>
      </c>
      <c r="AJ15" s="2570"/>
      <c r="AK15" s="2571"/>
      <c r="AL15" s="43" t="s">
        <v>61</v>
      </c>
      <c r="AM15" s="2570"/>
      <c r="AN15" s="2571"/>
      <c r="AO15" s="42" t="s">
        <v>61</v>
      </c>
      <c r="AP15" s="17"/>
      <c r="AQ15" s="2203">
        <f t="shared" si="0"/>
        <v>0</v>
      </c>
      <c r="AR15" s="2204"/>
      <c r="AS15" s="44" t="s">
        <v>61</v>
      </c>
      <c r="AT15" s="17"/>
      <c r="AU15" s="17"/>
      <c r="AV15" s="17"/>
      <c r="AW15" s="17"/>
      <c r="AX15" s="17"/>
      <c r="AY15" s="17"/>
      <c r="AZ15" s="17"/>
      <c r="BA15" s="35"/>
    </row>
    <row r="16" spans="1:53" ht="33.75" customHeight="1" thickBot="1">
      <c r="B16" s="2219" t="s">
        <v>65</v>
      </c>
      <c r="C16" s="2220"/>
      <c r="D16" s="2220"/>
      <c r="E16" s="2220"/>
      <c r="F16" s="2566"/>
      <c r="G16" s="2567"/>
      <c r="H16" s="45" t="s">
        <v>61</v>
      </c>
      <c r="I16" s="2566"/>
      <c r="J16" s="2567"/>
      <c r="K16" s="45" t="s">
        <v>61</v>
      </c>
      <c r="L16" s="2566"/>
      <c r="M16" s="2567"/>
      <c r="N16" s="45" t="s">
        <v>61</v>
      </c>
      <c r="O16" s="2566"/>
      <c r="P16" s="2567"/>
      <c r="Q16" s="45" t="s">
        <v>61</v>
      </c>
      <c r="R16" s="2566"/>
      <c r="S16" s="2567"/>
      <c r="T16" s="46" t="s">
        <v>61</v>
      </c>
      <c r="U16" s="2566"/>
      <c r="V16" s="2567"/>
      <c r="W16" s="45" t="s">
        <v>61</v>
      </c>
      <c r="X16" s="2566"/>
      <c r="Y16" s="2567"/>
      <c r="Z16" s="45" t="s">
        <v>61</v>
      </c>
      <c r="AA16" s="2566"/>
      <c r="AB16" s="2567"/>
      <c r="AC16" s="45" t="s">
        <v>61</v>
      </c>
      <c r="AD16" s="2566"/>
      <c r="AE16" s="2567"/>
      <c r="AF16" s="46" t="s">
        <v>61</v>
      </c>
      <c r="AG16" s="2566"/>
      <c r="AH16" s="2567"/>
      <c r="AI16" s="45" t="s">
        <v>61</v>
      </c>
      <c r="AJ16" s="2566"/>
      <c r="AK16" s="2567"/>
      <c r="AL16" s="46" t="s">
        <v>61</v>
      </c>
      <c r="AM16" s="2566"/>
      <c r="AN16" s="2567"/>
      <c r="AO16" s="45" t="s">
        <v>61</v>
      </c>
      <c r="AP16" s="17"/>
      <c r="AQ16" s="2568">
        <f t="shared" si="0"/>
        <v>0</v>
      </c>
      <c r="AR16" s="2569"/>
      <c r="AS16" s="117" t="s">
        <v>61</v>
      </c>
      <c r="AT16" s="17"/>
      <c r="AU16" s="17"/>
      <c r="AV16" s="17"/>
      <c r="AW16" s="17"/>
      <c r="AX16" s="17"/>
      <c r="AY16" s="17"/>
      <c r="AZ16" s="17"/>
      <c r="BA16" s="35"/>
    </row>
    <row r="17" spans="2:53" ht="33.75" customHeight="1" thickTop="1" thickBot="1">
      <c r="B17" s="2236" t="s">
        <v>69</v>
      </c>
      <c r="C17" s="2237"/>
      <c r="D17" s="2237"/>
      <c r="E17" s="2237"/>
      <c r="F17" s="2223">
        <f>F12+F13+F14+F15+F16+F11</f>
        <v>0</v>
      </c>
      <c r="G17" s="2224"/>
      <c r="H17" s="122" t="s">
        <v>61</v>
      </c>
      <c r="I17" s="2223">
        <f>I12+I13+I14+I15+I16+I11</f>
        <v>0</v>
      </c>
      <c r="J17" s="2224"/>
      <c r="K17" s="122" t="s">
        <v>61</v>
      </c>
      <c r="L17" s="2223">
        <f>L12+L13+L14+L15+L16+L11</f>
        <v>0</v>
      </c>
      <c r="M17" s="2224"/>
      <c r="N17" s="122" t="s">
        <v>61</v>
      </c>
      <c r="O17" s="2223">
        <f>O12+O13+O14+O15+O16+O11</f>
        <v>0</v>
      </c>
      <c r="P17" s="2224"/>
      <c r="Q17" s="122" t="s">
        <v>61</v>
      </c>
      <c r="R17" s="2224">
        <f>R12+R13+R14+R15+R16+R11</f>
        <v>0</v>
      </c>
      <c r="S17" s="2224"/>
      <c r="T17" s="123" t="s">
        <v>61</v>
      </c>
      <c r="U17" s="2223">
        <f>U12+U13+U14+U15+U16+U11</f>
        <v>0</v>
      </c>
      <c r="V17" s="2224"/>
      <c r="W17" s="119" t="s">
        <v>61</v>
      </c>
      <c r="X17" s="2223">
        <f>X12+X13+X14+X15+X16+X11</f>
        <v>0</v>
      </c>
      <c r="Y17" s="2224"/>
      <c r="Z17" s="122" t="s">
        <v>61</v>
      </c>
      <c r="AA17" s="2223">
        <f>AA12+AA13+AA14+AA15+AA16+AA11</f>
        <v>0</v>
      </c>
      <c r="AB17" s="2224"/>
      <c r="AC17" s="122" t="s">
        <v>61</v>
      </c>
      <c r="AD17" s="2223">
        <f>AD12+AD13+AD14+AD15+AD16+AD11</f>
        <v>0</v>
      </c>
      <c r="AE17" s="2224"/>
      <c r="AF17" s="123" t="s">
        <v>61</v>
      </c>
      <c r="AG17" s="2238">
        <f>AG12+AG13+AG14+AG15+AG11+AG16</f>
        <v>0</v>
      </c>
      <c r="AH17" s="2224"/>
      <c r="AI17" s="122" t="s">
        <v>61</v>
      </c>
      <c r="AJ17" s="2224">
        <f>AJ12+AJ13+AJ14+AJ15+AJ16+AJ11</f>
        <v>0</v>
      </c>
      <c r="AK17" s="2224"/>
      <c r="AL17" s="123" t="s">
        <v>61</v>
      </c>
      <c r="AM17" s="2223">
        <f>AM12+AM13+AM14+AM15+AM16+AM11</f>
        <v>0</v>
      </c>
      <c r="AN17" s="2224"/>
      <c r="AO17" s="119" t="s">
        <v>61</v>
      </c>
      <c r="AP17" s="118"/>
      <c r="AQ17" s="2564">
        <f>AQ12+AQ13+AQ14+AQ15+AQ16+AQ11</f>
        <v>0</v>
      </c>
      <c r="AR17" s="2565"/>
      <c r="AS17" s="158" t="s">
        <v>61</v>
      </c>
      <c r="AT17" s="17"/>
      <c r="AU17" s="17"/>
      <c r="AV17" s="17"/>
      <c r="AW17" s="17"/>
      <c r="AX17" s="17"/>
      <c r="AY17" s="17"/>
      <c r="AZ17" s="17"/>
      <c r="BA17" s="35"/>
    </row>
    <row r="18" spans="2:53" ht="23.25" customHeight="1">
      <c r="T18" s="19"/>
      <c r="W18" s="50"/>
      <c r="Y18" s="17" t="s">
        <v>597</v>
      </c>
      <c r="AF18" s="35"/>
    </row>
    <row r="19" spans="2:53" ht="21">
      <c r="P19" s="50"/>
      <c r="AC19" s="52"/>
      <c r="AD19" s="53"/>
      <c r="AE19" s="53"/>
      <c r="AF19" s="53"/>
      <c r="AG19" s="55"/>
      <c r="AH19" s="55"/>
      <c r="AI19" s="19"/>
      <c r="AJ19" s="17"/>
      <c r="AK19" s="19"/>
      <c r="AL19" s="53"/>
      <c r="AM19" s="53"/>
      <c r="AN19" s="53"/>
      <c r="AO19" s="53"/>
      <c r="AP19" s="56"/>
      <c r="AQ19" s="56"/>
      <c r="AR19" s="19"/>
      <c r="AT19" s="35"/>
    </row>
    <row r="20" spans="2:53" ht="35.25" customHeight="1">
      <c r="B20" s="364" t="s">
        <v>464</v>
      </c>
      <c r="C20"/>
      <c r="D20"/>
      <c r="E20"/>
      <c r="P20" s="2350" t="s">
        <v>169</v>
      </c>
      <c r="Q20" s="2350"/>
      <c r="R20" s="2350"/>
      <c r="S20" s="2350"/>
      <c r="T20" s="2350"/>
      <c r="U20" s="2350"/>
      <c r="V20" s="2350"/>
      <c r="W20" s="2350"/>
      <c r="X20" s="2350"/>
      <c r="Y20" s="2240" t="str">
        <f>IF(OR(AQ10=0,AQ17=0),"",ROUNDUP(AQ17/AQ10,1))</f>
        <v/>
      </c>
      <c r="Z20" s="2241"/>
      <c r="AA20" s="2241"/>
      <c r="AB20" s="2242"/>
      <c r="AC20" s="2256" t="s">
        <v>170</v>
      </c>
      <c r="AD20" s="2233"/>
      <c r="AE20" s="2233"/>
      <c r="AF20" s="2233"/>
      <c r="AG20" s="2233"/>
      <c r="AH20" s="2233"/>
      <c r="AI20" s="2233"/>
      <c r="AJ20" s="2234"/>
      <c r="AK20" s="2261" t="e">
        <f>IF(Q7=1,"-",IF(Q7=4,ROUNDDOWN(SUM(Y20:Y20)/10,1),ROUNDDOWN(Y20/5,1)))</f>
        <v>#VALUE!</v>
      </c>
      <c r="AL20" s="2262"/>
      <c r="AM20" s="2262"/>
      <c r="AN20" s="2263"/>
      <c r="AO20" s="413"/>
      <c r="AP20" s="413"/>
      <c r="AQ20" s="413"/>
      <c r="AR20" s="413"/>
      <c r="AS20" s="413"/>
      <c r="AT20" s="414"/>
    </row>
    <row r="21" spans="2:53" ht="35.25" customHeight="1">
      <c r="B21" s="365" t="s">
        <v>598</v>
      </c>
      <c r="C21"/>
      <c r="D21"/>
      <c r="E21"/>
      <c r="P21" s="2559" t="s">
        <v>171</v>
      </c>
      <c r="Q21" s="2559"/>
      <c r="R21" s="2559"/>
      <c r="S21" s="2559"/>
      <c r="T21" s="2559"/>
      <c r="U21" s="2559"/>
      <c r="V21" s="2559"/>
      <c r="W21" s="2559"/>
      <c r="X21" s="2559"/>
      <c r="Y21" s="2240">
        <f>IF(AQ13=0,0,ROUNDUP(AQ13/AQ10,1))</f>
        <v>0</v>
      </c>
      <c r="Z21" s="2241"/>
      <c r="AA21" s="2241"/>
      <c r="AB21" s="2242"/>
      <c r="AC21" s="2256" t="s">
        <v>172</v>
      </c>
      <c r="AD21" s="2233"/>
      <c r="AE21" s="2233"/>
      <c r="AF21" s="2233"/>
      <c r="AG21" s="2233"/>
      <c r="AH21" s="2233"/>
      <c r="AI21" s="2233"/>
      <c r="AJ21" s="2234"/>
      <c r="AK21" s="2336">
        <f>IF(Q7=1,"-",AL6)</f>
        <v>0</v>
      </c>
      <c r="AL21" s="2337"/>
      <c r="AM21" s="2337"/>
      <c r="AN21" s="2338"/>
      <c r="AO21" s="413"/>
      <c r="AP21" s="413"/>
      <c r="AQ21" s="413"/>
      <c r="AR21" s="413"/>
      <c r="AS21" s="413"/>
      <c r="AT21" s="414"/>
    </row>
    <row r="22" spans="2:53" ht="37.5" customHeight="1">
      <c r="C22"/>
      <c r="D22"/>
      <c r="E22"/>
      <c r="P22" s="2559" t="s">
        <v>173</v>
      </c>
      <c r="Q22" s="2559"/>
      <c r="R22" s="2559"/>
      <c r="S22" s="2559"/>
      <c r="T22" s="2559"/>
      <c r="U22" s="2559"/>
      <c r="V22" s="2559"/>
      <c r="W22" s="2559"/>
      <c r="X22" s="2559"/>
      <c r="Y22" s="2240">
        <f>IF(AQ14=0,0,ROUNDUP(AQ14/AQ10,1))</f>
        <v>0</v>
      </c>
      <c r="Z22" s="2241"/>
      <c r="AA22" s="2241"/>
      <c r="AB22" s="2242"/>
      <c r="AC22" s="2232" t="s">
        <v>174</v>
      </c>
      <c r="AD22" s="2243"/>
      <c r="AE22" s="2243"/>
      <c r="AF22" s="2243"/>
      <c r="AG22" s="2243"/>
      <c r="AH22" s="2243"/>
      <c r="AI22" s="2243"/>
      <c r="AJ22" s="2244"/>
      <c r="AK22" s="2261">
        <f>IF(Q7=1,"-",IF(Q7=3,"配置不要",ROUNDDOWN(Y21/9+Y22/6+Y23/4+Y24/2.5,1)))</f>
        <v>0</v>
      </c>
      <c r="AL22" s="2262"/>
      <c r="AM22" s="2262"/>
      <c r="AN22" s="2263"/>
      <c r="AO22" s="413"/>
      <c r="AP22" s="2558"/>
      <c r="AQ22" s="2558"/>
      <c r="AR22" s="2558"/>
      <c r="AS22" s="2558"/>
      <c r="AT22" s="414"/>
    </row>
    <row r="23" spans="2:53" ht="31.5" customHeight="1">
      <c r="C23"/>
      <c r="D23"/>
      <c r="E23"/>
      <c r="P23" s="2559" t="s">
        <v>175</v>
      </c>
      <c r="Q23" s="2559"/>
      <c r="R23" s="2559"/>
      <c r="S23" s="2559"/>
      <c r="T23" s="2559"/>
      <c r="U23" s="2559"/>
      <c r="V23" s="2559"/>
      <c r="W23" s="2559"/>
      <c r="X23" s="2559"/>
      <c r="Y23" s="2240">
        <f>IF(AQ15=0,0,ROUNDUP(AQ15/AQ10,1))</f>
        <v>0</v>
      </c>
      <c r="Z23" s="2241"/>
      <c r="AA23" s="2241"/>
      <c r="AB23" s="2242"/>
      <c r="AC23" s="2232" t="s">
        <v>176</v>
      </c>
      <c r="AD23" s="2243"/>
      <c r="AE23" s="2243"/>
      <c r="AF23" s="2243"/>
      <c r="AG23" s="2243"/>
      <c r="AH23" s="2243"/>
      <c r="AI23" s="2243"/>
      <c r="AJ23" s="2244"/>
      <c r="AK23" s="2261">
        <f>IF(Q7=1,"-",AL7)</f>
        <v>0</v>
      </c>
      <c r="AL23" s="2262"/>
      <c r="AM23" s="2262"/>
      <c r="AN23" s="2263"/>
      <c r="AO23" s="413"/>
      <c r="AP23" s="413"/>
      <c r="AQ23" s="413"/>
      <c r="AR23" s="413"/>
      <c r="AS23" s="413"/>
      <c r="AT23" s="413"/>
    </row>
    <row r="24" spans="2:53" ht="31.5" customHeight="1">
      <c r="C24"/>
      <c r="D24"/>
      <c r="E24"/>
      <c r="P24" s="2559" t="s">
        <v>177</v>
      </c>
      <c r="Q24" s="2559"/>
      <c r="R24" s="2559"/>
      <c r="S24" s="2559"/>
      <c r="T24" s="2559"/>
      <c r="U24" s="2559"/>
      <c r="V24" s="2559"/>
      <c r="W24" s="2559"/>
      <c r="X24" s="2559"/>
      <c r="Y24" s="2240">
        <f>IF(AQ16=0,0,ROUNDUP(AQ16/AQ10,1))</f>
        <v>0</v>
      </c>
      <c r="Z24" s="2241"/>
      <c r="AA24" s="2241"/>
      <c r="AB24" s="2242"/>
      <c r="AC24" s="2256" t="s">
        <v>178</v>
      </c>
      <c r="AD24" s="2233"/>
      <c r="AE24" s="2233"/>
      <c r="AF24" s="2233"/>
      <c r="AG24" s="2233"/>
      <c r="AH24" s="2233"/>
      <c r="AI24" s="2233"/>
      <c r="AJ24" s="2234"/>
      <c r="AK24" s="2355" t="e">
        <f>IF(Q7=1,"-",IF(Q7=3,IF(AK20&lt;=AK21,"適合","不適合"),IF(AND(AK20&lt;=AK21,AK22&lt;=AK23),"適合","不適合")))</f>
        <v>#VALUE!</v>
      </c>
      <c r="AL24" s="2356"/>
      <c r="AM24" s="2356"/>
      <c r="AN24" s="2357"/>
      <c r="AO24" s="413"/>
      <c r="AP24" s="413"/>
      <c r="AQ24" s="413"/>
      <c r="AR24" s="413"/>
      <c r="AS24" s="413"/>
      <c r="AT24" s="414"/>
    </row>
    <row r="25" spans="2:53" ht="37.5" customHeight="1">
      <c r="C25"/>
      <c r="D25" s="413"/>
      <c r="E25" s="413"/>
      <c r="F25" s="413"/>
      <c r="G25" s="413"/>
      <c r="H25" s="413"/>
      <c r="I25" s="413"/>
      <c r="J25" s="414"/>
      <c r="K25" s="414"/>
      <c r="L25" s="414"/>
      <c r="M25" s="414"/>
      <c r="N25" s="414"/>
      <c r="O25" s="414"/>
      <c r="P25" s="414"/>
      <c r="Q25" s="414"/>
      <c r="R25" s="414"/>
      <c r="S25" s="414"/>
      <c r="T25" s="414"/>
      <c r="U25" s="414"/>
      <c r="V25" s="414"/>
      <c r="W25" s="414"/>
      <c r="X25" s="414"/>
      <c r="Y25" s="2552"/>
      <c r="Z25" s="2552"/>
      <c r="AA25" s="2552"/>
      <c r="AB25" s="2552"/>
      <c r="AC25" s="2553"/>
      <c r="AD25" s="2554"/>
      <c r="AE25" s="2554"/>
      <c r="AF25" s="2554"/>
      <c r="AG25" s="2554"/>
      <c r="AH25" s="2554"/>
      <c r="AI25" s="2554"/>
      <c r="AJ25" s="2554"/>
      <c r="AK25" s="2554"/>
      <c r="AL25" s="2554"/>
      <c r="AM25" s="2554"/>
      <c r="AN25" s="2554"/>
      <c r="AO25" s="414"/>
      <c r="AP25" s="414"/>
      <c r="AQ25" s="414"/>
      <c r="AR25" s="414"/>
      <c r="AS25" s="414"/>
      <c r="AT25" s="414"/>
    </row>
    <row r="26" spans="2:53" ht="31.5" customHeight="1">
      <c r="B26" s="413"/>
      <c r="C26" s="413"/>
      <c r="D26" s="413"/>
      <c r="E26" s="413"/>
      <c r="F26" s="413"/>
      <c r="G26" s="413"/>
      <c r="H26" s="414"/>
      <c r="I26" s="414"/>
      <c r="J26" s="414"/>
      <c r="K26" s="414"/>
      <c r="L26" s="414"/>
      <c r="M26" s="414"/>
      <c r="N26" s="414"/>
      <c r="O26" s="414"/>
      <c r="P26" s="414"/>
      <c r="R26" s="414"/>
      <c r="S26" s="414"/>
      <c r="T26" s="19"/>
      <c r="U26" s="414"/>
      <c r="V26" s="414"/>
      <c r="X26"/>
      <c r="Y26"/>
      <c r="Z26"/>
      <c r="AA26"/>
      <c r="AB26"/>
      <c r="AF26" s="414"/>
      <c r="AG26" s="414"/>
      <c r="AH26" s="414"/>
      <c r="AI26" s="414"/>
      <c r="AJ26" s="414"/>
      <c r="AK26" s="17"/>
      <c r="AL26" s="17"/>
      <c r="AM26" s="414"/>
      <c r="AN26" s="414"/>
      <c r="AO26" s="414"/>
      <c r="AP26" s="414"/>
      <c r="AQ26" s="414"/>
      <c r="AR26" s="414"/>
      <c r="AS26" s="414"/>
      <c r="AT26" s="414"/>
    </row>
    <row r="27" spans="2:53">
      <c r="B27" s="413"/>
      <c r="C27" s="413"/>
      <c r="D27" s="413"/>
      <c r="E27" s="413"/>
      <c r="F27" s="413"/>
      <c r="G27" s="413"/>
      <c r="H27" s="414"/>
      <c r="I27" s="414"/>
      <c r="J27" s="414"/>
      <c r="K27" s="414"/>
      <c r="L27" s="414"/>
      <c r="M27" s="414"/>
      <c r="N27" s="414"/>
      <c r="O27" s="414"/>
      <c r="P27" s="414"/>
      <c r="R27" s="414"/>
      <c r="S27" s="414"/>
      <c r="T27" s="414"/>
      <c r="U27" s="414"/>
      <c r="V27" s="414"/>
      <c r="W27" s="19"/>
      <c r="X27" s="19"/>
      <c r="Y27" s="19"/>
      <c r="Z27" s="19"/>
      <c r="AA27" s="19"/>
      <c r="AB27" s="19"/>
      <c r="AC27"/>
      <c r="AD27"/>
      <c r="AE27"/>
      <c r="AF27"/>
      <c r="AT27" s="414"/>
    </row>
    <row r="28" spans="2:53">
      <c r="B28" s="413"/>
      <c r="C28" s="413"/>
      <c r="D28" s="413"/>
      <c r="E28" s="413"/>
      <c r="F28" s="413"/>
      <c r="G28" s="413"/>
      <c r="H28" s="414"/>
      <c r="I28" s="414"/>
      <c r="J28" s="414"/>
      <c r="K28" s="414"/>
      <c r="L28" s="414"/>
      <c r="M28" s="414"/>
      <c r="N28" s="414"/>
      <c r="O28" s="414"/>
      <c r="P28" s="414"/>
      <c r="R28" s="414"/>
      <c r="S28" s="414"/>
      <c r="T28" s="414"/>
      <c r="U28" s="414"/>
      <c r="V28" s="414"/>
      <c r="W28" s="19"/>
      <c r="X28" s="19"/>
      <c r="Y28" s="19"/>
      <c r="Z28" s="19"/>
      <c r="AA28" s="19"/>
      <c r="AB28" s="19"/>
      <c r="AC28" s="19"/>
      <c r="AD28" s="19"/>
      <c r="AE28" s="19"/>
      <c r="AF28" s="19"/>
      <c r="AG28" s="19"/>
      <c r="AH28" s="19"/>
      <c r="AI28" s="19"/>
      <c r="AJ28" s="19"/>
      <c r="AK28" s="19"/>
      <c r="AL28" s="19"/>
      <c r="AM28" s="19"/>
      <c r="AN28" s="19"/>
      <c r="AO28" s="19"/>
      <c r="AP28" s="2556"/>
      <c r="AQ28" s="2556"/>
      <c r="AR28" s="2556"/>
      <c r="AS28" s="19"/>
      <c r="AT28" s="414"/>
    </row>
    <row r="29" spans="2:53">
      <c r="B29" s="504"/>
      <c r="C29" s="504"/>
      <c r="D29" s="504"/>
      <c r="E29" s="504"/>
      <c r="F29" s="504"/>
      <c r="G29" s="504"/>
      <c r="H29" s="505"/>
      <c r="I29" s="505"/>
      <c r="J29" s="505"/>
      <c r="K29" s="505"/>
      <c r="L29" s="505"/>
      <c r="M29" s="505"/>
      <c r="N29" s="505"/>
      <c r="O29" s="505"/>
      <c r="P29" s="505"/>
      <c r="Q29" s="134"/>
      <c r="R29" s="505"/>
      <c r="S29" s="505"/>
      <c r="T29" s="505"/>
      <c r="U29" s="505"/>
      <c r="V29" s="505"/>
      <c r="W29" s="136"/>
      <c r="X29" s="136"/>
      <c r="Y29" s="136"/>
      <c r="Z29" s="136"/>
      <c r="AA29" s="136"/>
      <c r="AB29" s="136"/>
      <c r="AC29" s="136"/>
      <c r="AD29" s="136"/>
      <c r="AE29" s="136"/>
      <c r="AF29" s="136"/>
      <c r="AG29" s="136"/>
      <c r="AH29" s="136"/>
      <c r="AI29" s="136"/>
      <c r="AJ29" s="136"/>
      <c r="AK29" s="136"/>
      <c r="AL29" s="136"/>
      <c r="AM29" s="136"/>
      <c r="AN29" s="136"/>
      <c r="AO29" s="136"/>
      <c r="AP29" s="2345"/>
      <c r="AQ29" s="2345"/>
      <c r="AR29" s="2345"/>
      <c r="AS29" s="136"/>
      <c r="AT29" s="414"/>
    </row>
    <row r="30" spans="2:53">
      <c r="B30" s="504"/>
      <c r="C30" s="504"/>
      <c r="D30" s="504"/>
      <c r="E30" s="504"/>
      <c r="F30" s="504"/>
      <c r="G30" s="504"/>
      <c r="H30" s="505"/>
      <c r="I30" s="505"/>
      <c r="J30" s="505"/>
      <c r="K30" s="505"/>
      <c r="L30" s="505"/>
      <c r="M30" s="505"/>
      <c r="N30" s="505"/>
      <c r="O30" s="505"/>
      <c r="P30" s="505"/>
      <c r="Q30" s="134"/>
      <c r="R30" s="505"/>
      <c r="S30" s="505"/>
      <c r="T30" s="505"/>
      <c r="U30" s="505"/>
      <c r="V30" s="505"/>
      <c r="W30" s="136"/>
      <c r="X30" s="136"/>
      <c r="Y30" s="136"/>
      <c r="Z30" s="136"/>
      <c r="AA30" s="136"/>
      <c r="AB30" s="136"/>
      <c r="AC30" s="136"/>
      <c r="AD30" s="136"/>
      <c r="AE30" s="136"/>
      <c r="AF30" s="136"/>
      <c r="AG30" s="136"/>
      <c r="AH30" s="136"/>
      <c r="AI30" s="136"/>
      <c r="AJ30" s="136"/>
      <c r="AK30" s="136"/>
      <c r="AL30" s="136"/>
      <c r="AM30" s="136"/>
      <c r="AN30" s="136"/>
      <c r="AO30" s="136"/>
      <c r="AP30" s="2345"/>
      <c r="AQ30" s="2345"/>
      <c r="AR30" s="2345"/>
      <c r="AS30" s="136"/>
      <c r="AT30" s="414"/>
    </row>
    <row r="31" spans="2:53">
      <c r="B31" s="504"/>
      <c r="C31" s="504"/>
      <c r="D31" s="504"/>
      <c r="E31" s="504"/>
      <c r="F31" s="504"/>
      <c r="G31" s="504"/>
      <c r="H31" s="505"/>
      <c r="I31" s="505"/>
      <c r="J31" s="505"/>
      <c r="K31" s="505"/>
      <c r="L31" s="505"/>
      <c r="M31" s="505"/>
      <c r="N31" s="505"/>
      <c r="O31" s="505"/>
      <c r="P31" s="134"/>
      <c r="Q31" s="134"/>
      <c r="R31" s="134"/>
      <c r="S31" s="134"/>
      <c r="T31" s="134"/>
      <c r="U31" s="134"/>
      <c r="V31" s="134"/>
      <c r="W31" s="134"/>
      <c r="X31" s="134"/>
      <c r="Y31" s="134"/>
      <c r="Z31" s="134"/>
      <c r="AA31" s="134"/>
      <c r="AB31" s="134"/>
      <c r="AC31" s="136"/>
      <c r="AD31" s="136"/>
      <c r="AE31" s="136"/>
      <c r="AF31" s="136"/>
      <c r="AG31" s="136"/>
      <c r="AH31" s="136"/>
      <c r="AI31" s="136"/>
      <c r="AJ31" s="136"/>
      <c r="AK31" s="136"/>
      <c r="AL31" s="136"/>
      <c r="AM31" s="136"/>
      <c r="AN31" s="136"/>
      <c r="AO31" s="136"/>
      <c r="AP31" s="136"/>
      <c r="AQ31" s="136"/>
      <c r="AR31" s="136"/>
      <c r="AS31" s="136"/>
      <c r="AT31" s="414"/>
    </row>
    <row r="32" spans="2:53">
      <c r="B32" s="125"/>
      <c r="C32" s="134"/>
      <c r="D32" s="134"/>
      <c r="E32" s="134"/>
      <c r="F32" s="134"/>
      <c r="G32" s="134"/>
      <c r="H32" s="134"/>
      <c r="I32" s="134"/>
      <c r="J32" s="134"/>
      <c r="K32" s="134"/>
      <c r="L32" s="134"/>
      <c r="M32" s="134"/>
      <c r="N32" s="134"/>
      <c r="O32" s="134"/>
      <c r="P32" s="505"/>
      <c r="Q32" s="134"/>
      <c r="R32" s="505"/>
      <c r="S32" s="505"/>
      <c r="T32" s="125"/>
      <c r="U32" s="505"/>
      <c r="V32" s="505"/>
      <c r="W32" s="134"/>
      <c r="X32" s="125"/>
      <c r="Y32" s="125"/>
      <c r="Z32" s="125"/>
      <c r="AA32" s="125"/>
      <c r="AB32" s="125"/>
      <c r="AC32" s="134"/>
      <c r="AD32" s="134"/>
      <c r="AE32" s="134"/>
      <c r="AF32" s="134"/>
      <c r="AG32" s="125"/>
      <c r="AH32" s="125"/>
      <c r="AI32" s="125"/>
      <c r="AJ32" s="125"/>
      <c r="AK32" s="125"/>
      <c r="AL32" s="125"/>
      <c r="AM32" s="125"/>
      <c r="AN32" s="125"/>
      <c r="AO32" s="125"/>
      <c r="AP32" s="125"/>
      <c r="AQ32" s="125"/>
      <c r="AR32" s="125"/>
      <c r="AS32" s="125"/>
    </row>
    <row r="33" spans="2:48" ht="13.5" customHeight="1">
      <c r="B33" s="504"/>
      <c r="C33" s="504"/>
      <c r="D33" s="504"/>
      <c r="E33" s="504"/>
      <c r="F33" s="504"/>
      <c r="G33" s="504"/>
      <c r="H33" s="505"/>
      <c r="I33" s="505"/>
      <c r="J33" s="505"/>
      <c r="K33" s="505"/>
      <c r="L33" s="505"/>
      <c r="M33" s="505"/>
      <c r="N33" s="505"/>
      <c r="O33" s="505"/>
      <c r="P33" s="505"/>
      <c r="Q33" s="134"/>
      <c r="R33" s="505"/>
      <c r="S33" s="505"/>
      <c r="T33" s="505"/>
      <c r="U33" s="505"/>
      <c r="V33" s="505"/>
      <c r="W33" s="136"/>
      <c r="X33" s="136"/>
      <c r="Y33" s="136"/>
      <c r="Z33" s="136"/>
      <c r="AA33" s="136"/>
      <c r="AB33" s="136"/>
      <c r="AC33" s="125"/>
      <c r="AD33" s="125"/>
      <c r="AE33" s="125"/>
      <c r="AF33" s="125"/>
      <c r="AG33" s="125"/>
      <c r="AH33" s="125"/>
      <c r="AI33" s="125"/>
      <c r="AJ33" s="125"/>
      <c r="AK33" s="125"/>
      <c r="AL33" s="125"/>
      <c r="AM33" s="125"/>
      <c r="AN33" s="125"/>
      <c r="AO33" s="125"/>
      <c r="AP33" s="125"/>
      <c r="AQ33" s="125"/>
      <c r="AR33" s="125"/>
      <c r="AS33" s="125"/>
      <c r="AT33" s="414"/>
    </row>
    <row r="34" spans="2:48">
      <c r="B34" s="504"/>
      <c r="C34" s="504"/>
      <c r="D34" s="504"/>
      <c r="E34" s="504"/>
      <c r="F34" s="504"/>
      <c r="G34" s="504"/>
      <c r="H34" s="505">
        <v>23</v>
      </c>
      <c r="I34" s="505">
        <v>1</v>
      </c>
      <c r="J34" s="505"/>
      <c r="K34" s="505"/>
      <c r="L34" s="505"/>
      <c r="M34" s="505"/>
      <c r="N34" s="505"/>
      <c r="O34" s="505"/>
      <c r="P34" s="506"/>
      <c r="Q34" s="153"/>
      <c r="R34" s="506"/>
      <c r="S34" s="506"/>
      <c r="T34" s="506"/>
      <c r="U34" s="506"/>
      <c r="V34" s="506"/>
      <c r="W34" s="154"/>
      <c r="X34" s="154"/>
      <c r="Y34" s="154"/>
      <c r="Z34" s="154"/>
      <c r="AA34" s="154"/>
      <c r="AB34" s="154"/>
      <c r="AC34" s="154"/>
      <c r="AD34" s="154"/>
      <c r="AE34" s="154"/>
      <c r="AF34" s="154"/>
      <c r="AG34" s="154"/>
      <c r="AH34" s="154"/>
      <c r="AI34" s="154"/>
      <c r="AJ34" s="154"/>
      <c r="AK34" s="154"/>
      <c r="AL34" s="154"/>
      <c r="AM34" s="136"/>
      <c r="AN34" s="136"/>
      <c r="AO34" s="136"/>
      <c r="AP34" s="136"/>
      <c r="AQ34" s="136"/>
      <c r="AR34" s="136"/>
      <c r="AS34" s="136"/>
      <c r="AT34" s="414"/>
    </row>
    <row r="35" spans="2:48" ht="14">
      <c r="B35" s="504"/>
      <c r="C35" s="504"/>
      <c r="D35" s="504"/>
      <c r="E35" s="504"/>
      <c r="F35" s="504"/>
      <c r="G35" s="504"/>
      <c r="H35" s="505">
        <v>24</v>
      </c>
      <c r="I35" s="505">
        <v>2</v>
      </c>
      <c r="J35" s="505"/>
      <c r="K35" s="505"/>
      <c r="L35" s="505"/>
      <c r="M35" s="505"/>
      <c r="N35" s="505"/>
      <c r="O35" s="505"/>
      <c r="P35" s="506"/>
      <c r="Q35" s="241" t="s">
        <v>179</v>
      </c>
      <c r="R35" s="507"/>
      <c r="S35" s="507"/>
      <c r="T35" s="507"/>
      <c r="U35" s="507"/>
      <c r="V35" s="507"/>
      <c r="W35" s="239"/>
      <c r="X35" s="239"/>
      <c r="Y35" s="239"/>
      <c r="Z35" s="239"/>
      <c r="AA35" s="239"/>
      <c r="AB35" s="239"/>
      <c r="AC35" s="154"/>
      <c r="AD35" s="154"/>
      <c r="AE35" s="154"/>
      <c r="AF35" s="154"/>
      <c r="AG35" s="154"/>
      <c r="AH35" s="154"/>
      <c r="AI35" s="154"/>
      <c r="AJ35" s="154"/>
      <c r="AK35" s="154"/>
      <c r="AL35" s="154"/>
      <c r="AM35" s="136"/>
      <c r="AN35" s="136"/>
      <c r="AO35" s="136"/>
      <c r="AP35" s="136"/>
      <c r="AQ35" s="136"/>
      <c r="AR35" s="136"/>
      <c r="AS35" s="136"/>
      <c r="AT35" s="414"/>
    </row>
    <row r="36" spans="2:48" ht="14">
      <c r="B36" s="504"/>
      <c r="C36" s="504"/>
      <c r="D36" s="504"/>
      <c r="E36" s="504"/>
      <c r="F36" s="504"/>
      <c r="G36" s="504"/>
      <c r="H36" s="505">
        <v>25</v>
      </c>
      <c r="I36" s="505">
        <v>3</v>
      </c>
      <c r="J36" s="505"/>
      <c r="K36" s="505"/>
      <c r="L36" s="505"/>
      <c r="M36" s="505"/>
      <c r="N36" s="505"/>
      <c r="O36" s="505"/>
      <c r="P36" s="506"/>
      <c r="Q36" s="241" t="s">
        <v>592</v>
      </c>
      <c r="R36" s="507"/>
      <c r="S36" s="507"/>
      <c r="T36" s="507"/>
      <c r="U36" s="507"/>
      <c r="V36" s="507"/>
      <c r="W36" s="239"/>
      <c r="X36" s="239"/>
      <c r="Y36" s="239"/>
      <c r="Z36" s="239"/>
      <c r="AA36" s="239"/>
      <c r="AB36" s="239"/>
      <c r="AC36" s="154"/>
      <c r="AD36" s="154"/>
      <c r="AE36" s="154"/>
      <c r="AF36" s="154"/>
      <c r="AG36" s="154"/>
      <c r="AH36" s="154"/>
      <c r="AI36" s="154"/>
      <c r="AJ36" s="154"/>
      <c r="AK36" s="154"/>
      <c r="AL36" s="154"/>
      <c r="AM36" s="136"/>
      <c r="AN36" s="136"/>
      <c r="AO36" s="136"/>
      <c r="AP36" s="136"/>
      <c r="AQ36" s="136"/>
      <c r="AR36" s="136"/>
      <c r="AS36" s="136"/>
      <c r="AT36" s="414"/>
    </row>
    <row r="37" spans="2:48" ht="14">
      <c r="B37" s="504"/>
      <c r="C37" s="504"/>
      <c r="D37" s="504"/>
      <c r="E37" s="504"/>
      <c r="F37" s="504"/>
      <c r="G37" s="504"/>
      <c r="H37" s="505"/>
      <c r="I37" s="505">
        <v>4</v>
      </c>
      <c r="J37" s="505"/>
      <c r="K37" s="505"/>
      <c r="L37" s="505"/>
      <c r="M37" s="505"/>
      <c r="N37" s="505"/>
      <c r="O37" s="505"/>
      <c r="P37" s="506"/>
      <c r="Q37" s="241"/>
      <c r="R37" s="507"/>
      <c r="S37" s="507"/>
      <c r="T37" s="507"/>
      <c r="U37" s="507"/>
      <c r="V37" s="507"/>
      <c r="W37" s="240"/>
      <c r="X37" s="239"/>
      <c r="Y37" s="239"/>
      <c r="Z37" s="239"/>
      <c r="AA37" s="239"/>
      <c r="AB37" s="239"/>
      <c r="AC37" s="154"/>
      <c r="AD37" s="154"/>
      <c r="AE37" s="154"/>
      <c r="AF37" s="154"/>
      <c r="AG37" s="154"/>
      <c r="AH37" s="154"/>
      <c r="AI37" s="154"/>
      <c r="AJ37" s="154"/>
      <c r="AK37" s="154"/>
      <c r="AL37" s="154"/>
      <c r="AM37" s="136"/>
      <c r="AN37" s="136"/>
      <c r="AO37" s="136"/>
      <c r="AP37" s="136"/>
      <c r="AQ37" s="136"/>
      <c r="AR37" s="136"/>
      <c r="AS37" s="136"/>
      <c r="AT37" s="414"/>
    </row>
    <row r="38" spans="2:48" ht="14">
      <c r="B38" s="504"/>
      <c r="C38" s="504"/>
      <c r="D38" s="504"/>
      <c r="E38" s="504"/>
      <c r="F38" s="504"/>
      <c r="G38" s="504"/>
      <c r="H38" s="505"/>
      <c r="I38" s="505">
        <v>5</v>
      </c>
      <c r="J38" s="505"/>
      <c r="K38" s="505"/>
      <c r="L38" s="505"/>
      <c r="M38" s="505"/>
      <c r="N38" s="505"/>
      <c r="O38" s="505"/>
      <c r="P38" s="506"/>
      <c r="Q38" s="241"/>
      <c r="R38" s="507"/>
      <c r="S38" s="507"/>
      <c r="T38" s="507"/>
      <c r="U38" s="507"/>
      <c r="V38" s="507"/>
      <c r="W38" s="240"/>
      <c r="X38" s="239"/>
      <c r="Y38" s="239"/>
      <c r="Z38" s="239"/>
      <c r="AA38" s="239"/>
      <c r="AB38" s="239"/>
      <c r="AC38" s="154"/>
      <c r="AD38" s="154"/>
      <c r="AE38" s="154"/>
      <c r="AF38" s="154"/>
      <c r="AG38" s="154"/>
      <c r="AH38" s="154"/>
      <c r="AI38" s="154"/>
      <c r="AJ38" s="154"/>
      <c r="AK38" s="154"/>
      <c r="AL38" s="154"/>
      <c r="AM38" s="136"/>
      <c r="AN38" s="136"/>
      <c r="AO38" s="136"/>
      <c r="AP38" s="136"/>
      <c r="AQ38" s="136"/>
      <c r="AR38" s="136"/>
      <c r="AS38" s="136"/>
      <c r="AT38" s="414"/>
    </row>
    <row r="39" spans="2:48">
      <c r="B39" s="504"/>
      <c r="C39" s="504"/>
      <c r="D39" s="504"/>
      <c r="E39" s="504"/>
      <c r="F39" s="504"/>
      <c r="G39" s="504"/>
      <c r="H39" s="505"/>
      <c r="I39" s="505">
        <v>6</v>
      </c>
      <c r="J39" s="505"/>
      <c r="K39" s="505"/>
      <c r="L39" s="505"/>
      <c r="M39" s="505"/>
      <c r="N39" s="505"/>
      <c r="O39" s="505"/>
      <c r="P39" s="153"/>
      <c r="Q39" s="153"/>
      <c r="R39" s="153"/>
      <c r="S39" s="153"/>
      <c r="T39" s="153"/>
      <c r="U39" s="153"/>
      <c r="V39" s="153"/>
      <c r="W39" s="153"/>
      <c r="X39" s="153"/>
      <c r="Y39" s="153"/>
      <c r="Z39" s="153"/>
      <c r="AA39" s="153"/>
      <c r="AB39" s="153"/>
      <c r="AC39" s="154"/>
      <c r="AD39" s="154"/>
      <c r="AE39" s="154"/>
      <c r="AF39" s="154"/>
      <c r="AG39" s="154"/>
      <c r="AH39" s="154"/>
      <c r="AI39" s="154"/>
      <c r="AJ39" s="154"/>
      <c r="AK39" s="154"/>
      <c r="AL39" s="154"/>
      <c r="AM39" s="136"/>
      <c r="AN39" s="136"/>
      <c r="AO39" s="136"/>
      <c r="AP39" s="136"/>
      <c r="AQ39" s="136"/>
      <c r="AR39" s="136"/>
      <c r="AS39" s="136"/>
      <c r="AT39" s="414"/>
    </row>
    <row r="40" spans="2:48">
      <c r="B40" s="504"/>
      <c r="C40" s="504"/>
      <c r="D40" s="504"/>
      <c r="E40" s="504"/>
      <c r="F40" s="125"/>
      <c r="G40" s="125"/>
      <c r="H40" s="134"/>
      <c r="I40" s="505">
        <v>7</v>
      </c>
      <c r="J40" s="134"/>
      <c r="K40" s="134"/>
      <c r="L40" s="134"/>
      <c r="M40" s="134"/>
      <c r="N40" s="134"/>
      <c r="O40" s="134"/>
      <c r="P40" s="153"/>
      <c r="Q40" s="153"/>
      <c r="R40" s="153"/>
      <c r="S40" s="153"/>
      <c r="T40" s="153"/>
      <c r="U40" s="153"/>
      <c r="V40" s="153"/>
      <c r="W40" s="153"/>
      <c r="X40" s="153"/>
      <c r="Y40" s="153"/>
      <c r="Z40" s="153"/>
      <c r="AA40" s="153"/>
      <c r="AB40" s="153"/>
      <c r="AC40" s="153"/>
      <c r="AD40" s="153"/>
      <c r="AE40" s="153"/>
      <c r="AF40" s="153"/>
      <c r="AG40" s="153"/>
      <c r="AH40" s="153"/>
      <c r="AI40" s="506"/>
      <c r="AJ40" s="506"/>
      <c r="AK40" s="506"/>
      <c r="AL40" s="506"/>
      <c r="AM40" s="505"/>
      <c r="AN40" s="134"/>
      <c r="AO40" s="505"/>
      <c r="AP40" s="505"/>
      <c r="AQ40" s="505"/>
      <c r="AR40" s="505"/>
      <c r="AS40" s="505"/>
      <c r="AT40" s="17"/>
      <c r="AU40" s="17"/>
      <c r="AV40" s="17"/>
    </row>
    <row r="41" spans="2:48">
      <c r="B41" s="125"/>
      <c r="C41" s="125"/>
      <c r="D41" s="125"/>
      <c r="E41" s="125"/>
      <c r="F41" s="125"/>
      <c r="G41" s="125"/>
      <c r="H41" s="134"/>
      <c r="I41" s="505">
        <v>8</v>
      </c>
      <c r="J41" s="134"/>
      <c r="K41" s="134"/>
      <c r="L41" s="134"/>
      <c r="M41" s="134"/>
      <c r="N41" s="134"/>
      <c r="O41" s="134"/>
      <c r="P41" s="153"/>
      <c r="Q41" s="506"/>
      <c r="R41" s="506"/>
      <c r="S41" s="506"/>
      <c r="T41" s="154"/>
      <c r="U41" s="153"/>
      <c r="V41" s="153"/>
      <c r="W41" s="2557"/>
      <c r="X41" s="2557"/>
      <c r="Y41" s="2557"/>
      <c r="Z41" s="153"/>
      <c r="AA41" s="153"/>
      <c r="AB41" s="153"/>
      <c r="AC41" s="154" t="s">
        <v>180</v>
      </c>
      <c r="AD41" s="153"/>
      <c r="AE41" s="153"/>
      <c r="AF41" s="153"/>
      <c r="AG41" s="153"/>
      <c r="AH41" s="153"/>
      <c r="AI41" s="153"/>
      <c r="AJ41" s="153"/>
      <c r="AK41" s="153"/>
      <c r="AL41" s="153" t="e">
        <f>Y20/AK21</f>
        <v>#VALUE!</v>
      </c>
      <c r="AM41" s="134"/>
      <c r="AN41" s="134"/>
      <c r="AO41" s="134"/>
      <c r="AP41" s="134"/>
      <c r="AQ41" s="134"/>
      <c r="AR41" s="125"/>
      <c r="AS41" s="125"/>
    </row>
    <row r="42" spans="2:48">
      <c r="B42" s="125"/>
      <c r="C42" s="125"/>
      <c r="D42" s="125"/>
      <c r="E42" s="125"/>
      <c r="F42" s="125"/>
      <c r="G42" s="125"/>
      <c r="H42" s="134"/>
      <c r="I42" s="505">
        <v>9</v>
      </c>
      <c r="J42" s="134"/>
      <c r="K42" s="134"/>
      <c r="L42" s="134"/>
      <c r="M42" s="134"/>
      <c r="N42" s="134"/>
      <c r="O42" s="134"/>
      <c r="P42" s="506"/>
      <c r="Q42" s="506"/>
      <c r="R42" s="506"/>
      <c r="S42" s="506"/>
      <c r="T42" s="155"/>
      <c r="U42" s="154"/>
      <c r="V42" s="154"/>
      <c r="W42" s="154"/>
      <c r="X42" s="154"/>
      <c r="Y42" s="154"/>
      <c r="Z42" s="154"/>
      <c r="AA42" s="154"/>
      <c r="AB42" s="154"/>
      <c r="AC42" s="153"/>
      <c r="AD42" s="153"/>
      <c r="AE42" s="153"/>
      <c r="AF42" s="153"/>
      <c r="AG42" s="153"/>
      <c r="AH42" s="153"/>
      <c r="AI42" s="153"/>
      <c r="AJ42" s="153"/>
      <c r="AK42" s="153"/>
      <c r="AL42" s="153"/>
      <c r="AM42" s="134"/>
      <c r="AN42" s="134"/>
      <c r="AO42" s="134"/>
      <c r="AP42" s="134"/>
      <c r="AQ42" s="134"/>
      <c r="AR42" s="134"/>
      <c r="AS42" s="134"/>
      <c r="AT42" s="17"/>
    </row>
    <row r="43" spans="2:48">
      <c r="B43" s="504"/>
      <c r="C43" s="504"/>
      <c r="D43" s="504"/>
      <c r="E43" s="504"/>
      <c r="F43" s="504"/>
      <c r="G43" s="504"/>
      <c r="H43" s="505"/>
      <c r="I43" s="505">
        <v>10</v>
      </c>
      <c r="J43" s="505"/>
      <c r="K43" s="505"/>
      <c r="L43" s="505"/>
      <c r="M43" s="505"/>
      <c r="N43" s="505"/>
      <c r="O43" s="505"/>
      <c r="P43" s="506"/>
      <c r="Q43" s="506"/>
      <c r="R43" s="508"/>
      <c r="S43" s="506"/>
      <c r="T43" s="155"/>
      <c r="U43" s="154"/>
      <c r="V43" s="2550"/>
      <c r="W43" s="2550"/>
      <c r="X43" s="2550"/>
      <c r="Y43" s="2550"/>
      <c r="Z43" s="2550"/>
      <c r="AA43" s="156"/>
      <c r="AB43" s="156"/>
      <c r="AC43" s="156"/>
      <c r="AD43" s="156"/>
      <c r="AE43" s="156"/>
      <c r="AF43" s="506"/>
      <c r="AG43" s="506"/>
      <c r="AH43" s="506"/>
      <c r="AI43" s="506"/>
      <c r="AJ43" s="506"/>
      <c r="AK43" s="153"/>
      <c r="AL43" s="153"/>
      <c r="AM43" s="505"/>
      <c r="AN43" s="505"/>
      <c r="AO43" s="505"/>
      <c r="AP43" s="505"/>
      <c r="AQ43" s="505"/>
      <c r="AR43" s="505"/>
      <c r="AS43" s="505"/>
      <c r="AT43" s="414"/>
    </row>
    <row r="44" spans="2:48" ht="18" customHeight="1">
      <c r="B44" s="504"/>
      <c r="C44" s="504"/>
      <c r="D44" s="504"/>
      <c r="E44" s="504"/>
      <c r="F44" s="504"/>
      <c r="G44" s="504"/>
      <c r="H44" s="505"/>
      <c r="I44" s="505">
        <v>11</v>
      </c>
      <c r="J44" s="505"/>
      <c r="K44" s="505"/>
      <c r="L44" s="505"/>
      <c r="M44" s="505"/>
      <c r="N44" s="505"/>
      <c r="O44" s="505"/>
      <c r="P44" s="505"/>
      <c r="Q44" s="134"/>
      <c r="R44" s="136"/>
      <c r="S44" s="134"/>
      <c r="T44" s="134"/>
      <c r="U44" s="134"/>
      <c r="V44" s="2551"/>
      <c r="W44" s="2551"/>
      <c r="X44" s="2551"/>
      <c r="Y44" s="2551"/>
      <c r="Z44" s="2551"/>
      <c r="AA44" s="157"/>
      <c r="AB44" s="157"/>
      <c r="AC44" s="157"/>
      <c r="AD44" s="157"/>
      <c r="AE44" s="157"/>
      <c r="AF44" s="136"/>
      <c r="AG44" s="136"/>
      <c r="AH44" s="136"/>
      <c r="AI44" s="136"/>
      <c r="AJ44" s="136"/>
      <c r="AK44" s="505"/>
      <c r="AL44" s="505"/>
      <c r="AM44" s="505"/>
      <c r="AN44" s="505"/>
      <c r="AO44" s="505"/>
      <c r="AP44" s="505"/>
      <c r="AQ44" s="505"/>
      <c r="AR44" s="505"/>
      <c r="AS44" s="505"/>
      <c r="AT44" s="414"/>
    </row>
    <row r="45" spans="2:48">
      <c r="B45" s="504"/>
      <c r="C45" s="504"/>
      <c r="D45" s="504"/>
      <c r="E45" s="504"/>
      <c r="F45" s="504"/>
      <c r="G45" s="504"/>
      <c r="H45" s="505"/>
      <c r="I45" s="505">
        <v>12</v>
      </c>
      <c r="J45" s="505"/>
      <c r="K45" s="505"/>
      <c r="L45" s="505"/>
      <c r="M45" s="505"/>
      <c r="N45" s="505"/>
      <c r="O45" s="505"/>
      <c r="P45" s="134"/>
      <c r="Q45" s="134"/>
      <c r="R45" s="136"/>
      <c r="S45" s="134"/>
      <c r="T45" s="134"/>
      <c r="U45" s="134"/>
      <c r="V45" s="2551"/>
      <c r="W45" s="2551"/>
      <c r="X45" s="2551"/>
      <c r="Y45" s="2551"/>
      <c r="Z45" s="2551"/>
      <c r="AA45" s="157"/>
      <c r="AB45" s="157"/>
      <c r="AC45" s="157"/>
      <c r="AD45" s="157"/>
      <c r="AE45" s="157"/>
      <c r="AF45" s="136"/>
      <c r="AG45" s="136"/>
      <c r="AH45" s="136"/>
      <c r="AI45" s="136"/>
      <c r="AJ45" s="136"/>
      <c r="AK45" s="505"/>
      <c r="AL45" s="505"/>
      <c r="AM45" s="505"/>
      <c r="AN45" s="505"/>
      <c r="AO45" s="505"/>
      <c r="AP45" s="505"/>
      <c r="AQ45" s="505"/>
      <c r="AR45" s="505"/>
      <c r="AS45" s="505"/>
      <c r="AT45" s="414"/>
    </row>
    <row r="46" spans="2:48">
      <c r="B46" s="125"/>
      <c r="C46" s="125"/>
      <c r="D46" s="125"/>
      <c r="E46" s="125"/>
      <c r="F46" s="125"/>
      <c r="G46" s="125"/>
      <c r="H46" s="134"/>
      <c r="I46" s="505"/>
      <c r="J46" s="134"/>
      <c r="K46" s="134"/>
      <c r="L46" s="134"/>
      <c r="M46" s="134"/>
      <c r="N46" s="134"/>
      <c r="O46" s="134"/>
      <c r="P46" s="134"/>
      <c r="Q46" s="134"/>
      <c r="R46" s="136"/>
      <c r="S46" s="134"/>
      <c r="T46" s="134"/>
      <c r="U46" s="134"/>
      <c r="V46" s="2551"/>
      <c r="W46" s="2551"/>
      <c r="X46" s="2551"/>
      <c r="Y46" s="2551"/>
      <c r="Z46" s="2551"/>
      <c r="AA46" s="157"/>
      <c r="AB46" s="157"/>
      <c r="AC46" s="157"/>
      <c r="AD46" s="157"/>
      <c r="AE46" s="157"/>
      <c r="AF46" s="134"/>
      <c r="AG46" s="134"/>
      <c r="AH46" s="134"/>
      <c r="AI46" s="134"/>
      <c r="AJ46" s="134"/>
      <c r="AK46" s="134"/>
      <c r="AL46" s="134"/>
      <c r="AM46" s="134"/>
      <c r="AN46" s="134"/>
      <c r="AO46" s="134"/>
      <c r="AP46" s="134"/>
      <c r="AQ46" s="134"/>
      <c r="AR46" s="134"/>
      <c r="AS46" s="134"/>
      <c r="AT46" s="17"/>
    </row>
    <row r="47" spans="2:48">
      <c r="B47" s="125"/>
      <c r="C47" s="125"/>
      <c r="D47" s="125"/>
      <c r="E47" s="125"/>
      <c r="F47" s="125"/>
      <c r="G47" s="125"/>
      <c r="H47" s="134"/>
      <c r="I47" s="505"/>
      <c r="J47" s="134"/>
      <c r="K47" s="134"/>
      <c r="L47" s="134"/>
      <c r="M47" s="134"/>
      <c r="N47" s="134"/>
      <c r="O47" s="134"/>
      <c r="P47" s="134"/>
      <c r="Q47" s="134"/>
      <c r="R47" s="134"/>
      <c r="S47" s="134"/>
      <c r="T47" s="134"/>
      <c r="U47" s="134"/>
      <c r="V47" s="2551"/>
      <c r="W47" s="2551"/>
      <c r="X47" s="2551"/>
      <c r="Y47" s="2551"/>
      <c r="Z47" s="2551"/>
      <c r="AA47" s="157"/>
      <c r="AB47" s="157"/>
      <c r="AC47" s="157"/>
      <c r="AD47" s="157"/>
      <c r="AE47" s="157"/>
      <c r="AF47" s="134"/>
      <c r="AG47" s="134"/>
      <c r="AH47" s="134"/>
      <c r="AI47" s="134"/>
      <c r="AJ47" s="134"/>
      <c r="AK47" s="134"/>
      <c r="AL47" s="134"/>
      <c r="AM47" s="134"/>
      <c r="AN47" s="134"/>
      <c r="AO47" s="134"/>
      <c r="AP47" s="134"/>
      <c r="AQ47" s="134"/>
      <c r="AR47" s="134"/>
      <c r="AS47" s="134"/>
      <c r="AT47" s="17"/>
    </row>
    <row r="48" spans="2:48">
      <c r="B48" s="125"/>
      <c r="C48" s="125"/>
      <c r="D48" s="125"/>
      <c r="E48" s="125"/>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c r="AF48" s="134"/>
      <c r="AG48" s="134"/>
      <c r="AH48" s="134"/>
      <c r="AI48" s="134"/>
      <c r="AJ48" s="134"/>
      <c r="AK48" s="134"/>
      <c r="AL48" s="134"/>
      <c r="AM48" s="134"/>
      <c r="AN48" s="134"/>
      <c r="AO48" s="134"/>
      <c r="AP48" s="134"/>
      <c r="AQ48" s="134"/>
      <c r="AR48" s="134"/>
      <c r="AS48" s="134"/>
      <c r="AT48" s="17"/>
    </row>
    <row r="49" spans="2:46">
      <c r="B49" s="125"/>
      <c r="C49" s="125"/>
      <c r="D49" s="125"/>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4"/>
      <c r="AH49" s="134"/>
      <c r="AI49" s="134"/>
      <c r="AJ49" s="134"/>
      <c r="AK49" s="125"/>
      <c r="AL49" s="125"/>
      <c r="AM49" s="125"/>
      <c r="AN49" s="125"/>
      <c r="AO49" s="134"/>
      <c r="AP49" s="134"/>
      <c r="AQ49" s="134"/>
      <c r="AR49" s="134"/>
      <c r="AS49" s="134"/>
      <c r="AT49" s="17"/>
    </row>
    <row r="50" spans="2:46">
      <c r="C50"/>
      <c r="D50"/>
      <c r="AG50" s="17"/>
      <c r="AH50" s="17"/>
      <c r="AI50" s="17"/>
      <c r="AJ50" s="17"/>
      <c r="AO50" s="17"/>
      <c r="AP50" s="17"/>
      <c r="AQ50" s="17"/>
      <c r="AR50" s="17"/>
      <c r="AS50" s="17"/>
      <c r="AT50" s="17"/>
    </row>
    <row r="51" spans="2:46">
      <c r="AG51" s="17"/>
      <c r="AH51" s="17"/>
      <c r="AI51" s="17"/>
      <c r="AJ51" s="17"/>
    </row>
    <row r="52" spans="2:46">
      <c r="AG52" s="17"/>
      <c r="AH52" s="17"/>
      <c r="AI52" s="17"/>
      <c r="AJ52" s="17"/>
    </row>
    <row r="53" spans="2:46">
      <c r="AG53" s="17"/>
      <c r="AH53" s="17"/>
      <c r="AI53" s="17"/>
      <c r="AJ53" s="17"/>
    </row>
    <row r="54" spans="2:46">
      <c r="AG54" s="17"/>
      <c r="AH54" s="17"/>
      <c r="AI54" s="17"/>
      <c r="AJ54" s="17"/>
    </row>
    <row r="55" spans="2:46">
      <c r="AG55" s="17"/>
      <c r="AH55" s="17"/>
      <c r="AI55" s="17"/>
      <c r="AJ55" s="17"/>
    </row>
    <row r="56" spans="2:46">
      <c r="AG56" s="17"/>
      <c r="AH56" s="17"/>
      <c r="AI56" s="17"/>
      <c r="AJ56" s="17"/>
    </row>
    <row r="57" spans="2:46">
      <c r="AG57" s="17"/>
      <c r="AH57" s="17"/>
      <c r="AI57" s="17"/>
      <c r="AJ57" s="17"/>
    </row>
    <row r="58" spans="2:46">
      <c r="AG58" s="17"/>
      <c r="AH58" s="17"/>
      <c r="AI58" s="17"/>
      <c r="AJ58" s="17"/>
    </row>
    <row r="59" spans="2:46">
      <c r="AG59" s="17"/>
      <c r="AH59" s="17"/>
    </row>
    <row r="60" spans="2:46">
      <c r="AG60" s="17"/>
      <c r="AH60" s="17"/>
    </row>
    <row r="61" spans="2:46">
      <c r="AG61" s="17"/>
      <c r="AH61" s="17"/>
    </row>
    <row r="62" spans="2:46">
      <c r="AG62" s="17"/>
      <c r="AH62" s="17"/>
    </row>
    <row r="63" spans="2:46">
      <c r="AG63" s="17"/>
      <c r="AH63" s="17"/>
    </row>
    <row r="64" spans="2:46">
      <c r="AG64" s="17"/>
      <c r="AH64" s="17"/>
    </row>
    <row r="65" spans="33:34">
      <c r="AG65" s="17"/>
      <c r="AH65" s="17"/>
    </row>
  </sheetData>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AC22:AJ22"/>
    <mergeCell ref="AK22:AN22"/>
    <mergeCell ref="AD17:AE17"/>
    <mergeCell ref="AG17:AH17"/>
    <mergeCell ref="AJ17:AK17"/>
    <mergeCell ref="P24:X24"/>
    <mergeCell ref="Y24:AB24"/>
    <mergeCell ref="AC24:AJ24"/>
    <mergeCell ref="AK24:AN24"/>
    <mergeCell ref="P21:X21"/>
    <mergeCell ref="Y21:AB21"/>
    <mergeCell ref="AC21:AJ21"/>
    <mergeCell ref="AK21:AN21"/>
    <mergeCell ref="P22:X22"/>
    <mergeCell ref="Y22:AB22"/>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L15:M15"/>
    <mergeCell ref="O15:P15"/>
    <mergeCell ref="X15:Y15"/>
    <mergeCell ref="AA15:AB15"/>
    <mergeCell ref="AG15:AH15"/>
    <mergeCell ref="AD14:AE14"/>
    <mergeCell ref="AG14:AH14"/>
    <mergeCell ref="AD13:AE13"/>
    <mergeCell ref="AG13:AH13"/>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disablePrompts="1" count="1">
    <dataValidation type="list" allowBlank="1" showInputMessage="1" showErrorMessage="1" sqref="Q7:AE7" xr:uid="{00000000-0002-0000-11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BA33"/>
  <sheetViews>
    <sheetView showGridLines="0" view="pageBreakPreview" zoomScale="75" zoomScaleNormal="100" zoomScaleSheetLayoutView="75" workbookViewId="0">
      <selection activeCell="R12" sqref="R12"/>
    </sheetView>
  </sheetViews>
  <sheetFormatPr defaultColWidth="9" defaultRowHeight="13"/>
  <cols>
    <col min="1" max="1" width="1.90625" style="601" customWidth="1"/>
    <col min="2" max="2" width="19.08984375" style="601" customWidth="1"/>
    <col min="3" max="3" width="2.90625" style="118" customWidth="1"/>
    <col min="4" max="4" width="3.08984375" style="118" customWidth="1"/>
    <col min="5" max="5" width="4.08984375" style="118" customWidth="1"/>
    <col min="6" max="7" width="3.08984375" style="118" customWidth="1"/>
    <col min="8" max="8" width="4.6328125" style="118" customWidth="1"/>
    <col min="9" max="10" width="3.08984375" style="118" customWidth="1"/>
    <col min="11" max="11" width="4.6328125" style="118" customWidth="1"/>
    <col min="12" max="13" width="3.08984375" style="118" customWidth="1"/>
    <col min="14" max="14" width="4.6328125" style="118" customWidth="1"/>
    <col min="15" max="16" width="3.08984375" style="118" customWidth="1"/>
    <col min="17" max="17" width="4.6328125" style="118" customWidth="1"/>
    <col min="18" max="19" width="3.08984375" style="118" customWidth="1"/>
    <col min="20" max="20" width="4.6328125" style="118" customWidth="1"/>
    <col min="21" max="22" width="3.08984375" style="118" customWidth="1"/>
    <col min="23" max="23" width="4.6328125" style="118" customWidth="1"/>
    <col min="24" max="25" width="3.08984375" style="118" customWidth="1"/>
    <col min="26" max="26" width="4.6328125" style="118" customWidth="1"/>
    <col min="27" max="28" width="3.08984375" style="118" customWidth="1"/>
    <col min="29" max="29" width="4.6328125" style="118" customWidth="1"/>
    <col min="30" max="31" width="3.08984375" style="118" customWidth="1"/>
    <col min="32" max="32" width="5.08984375" style="118" customWidth="1"/>
    <col min="33" max="34" width="3.08984375" style="601" customWidth="1"/>
    <col min="35" max="35" width="4.6328125" style="601" customWidth="1"/>
    <col min="36" max="37" width="3.08984375" style="601" customWidth="1"/>
    <col min="38" max="38" width="4.90625" style="601" customWidth="1"/>
    <col min="39" max="40" width="3.08984375" style="601" customWidth="1"/>
    <col min="41" max="42" width="4.6328125" style="601" customWidth="1"/>
    <col min="43" max="43" width="4.08984375" style="601" customWidth="1"/>
    <col min="44" max="44" width="3.08984375" style="601" customWidth="1"/>
    <col min="45" max="45" width="7.36328125" style="601" customWidth="1"/>
    <col min="46" max="16384" width="9" style="601"/>
  </cols>
  <sheetData>
    <row r="1" spans="1:53" s="599" customFormat="1" ht="22.5" customHeight="1">
      <c r="A1" s="592" t="s">
        <v>647</v>
      </c>
      <c r="B1" s="593"/>
      <c r="C1" s="2611"/>
      <c r="D1" s="2611"/>
      <c r="E1" s="2611"/>
      <c r="F1" s="594"/>
      <c r="G1" s="595" t="s">
        <v>645</v>
      </c>
      <c r="H1" s="595"/>
      <c r="I1" s="595"/>
      <c r="J1" s="595"/>
      <c r="K1" s="595"/>
      <c r="L1" s="595"/>
      <c r="M1" s="595"/>
      <c r="N1" s="595"/>
      <c r="O1" s="595"/>
      <c r="P1" s="595"/>
      <c r="Q1" s="595"/>
      <c r="R1" s="595"/>
      <c r="S1" s="595"/>
      <c r="T1" s="595"/>
      <c r="U1" s="595"/>
      <c r="V1" s="595"/>
      <c r="W1" s="595"/>
      <c r="X1" s="595"/>
      <c r="Y1" s="595"/>
      <c r="Z1" s="595"/>
      <c r="AA1" s="595"/>
      <c r="AB1" s="595"/>
      <c r="AC1" s="595"/>
      <c r="AD1" s="594"/>
      <c r="AE1" s="594"/>
      <c r="AF1" s="594"/>
      <c r="AG1" s="594"/>
      <c r="AH1" s="594"/>
      <c r="AI1" s="594"/>
      <c r="AJ1" s="594"/>
      <c r="AK1" s="594"/>
      <c r="AL1" s="596"/>
      <c r="AM1" s="596"/>
      <c r="AN1" s="596"/>
      <c r="AO1" s="596"/>
      <c r="AP1" s="597"/>
      <c r="AQ1" s="596"/>
      <c r="AR1" s="596"/>
      <c r="AS1" s="598"/>
      <c r="AT1" s="596"/>
    </row>
    <row r="2" spans="1:53" s="599" customFormat="1" ht="22.5" customHeight="1">
      <c r="A2" s="592"/>
      <c r="B2" s="593"/>
      <c r="C2" s="594"/>
      <c r="D2" s="594"/>
      <c r="E2" s="594"/>
      <c r="F2" s="594"/>
      <c r="G2" s="595"/>
      <c r="H2" s="595"/>
      <c r="I2" s="595"/>
      <c r="J2" s="595"/>
      <c r="K2" s="595"/>
      <c r="L2" s="595"/>
      <c r="M2" s="595"/>
      <c r="N2" s="595"/>
      <c r="O2" s="595"/>
      <c r="P2" s="595"/>
      <c r="Q2" s="595"/>
      <c r="R2" s="595"/>
      <c r="S2" s="595"/>
      <c r="T2" s="595"/>
      <c r="U2" s="595"/>
      <c r="V2" s="595"/>
      <c r="W2" s="595"/>
      <c r="X2" s="595"/>
      <c r="Y2" s="595"/>
      <c r="Z2" s="595"/>
      <c r="AA2" s="595"/>
      <c r="AB2" s="595"/>
      <c r="AC2" s="595"/>
      <c r="AD2" s="594"/>
      <c r="AE2" s="594"/>
      <c r="AF2" s="594"/>
      <c r="AG2" s="594"/>
      <c r="AH2" s="594"/>
      <c r="AI2" s="594"/>
      <c r="AJ2" s="594"/>
      <c r="AK2" s="594"/>
      <c r="AL2" s="596"/>
      <c r="AM2" s="596"/>
      <c r="AN2" s="596"/>
      <c r="AO2" s="596"/>
      <c r="AP2" s="597"/>
      <c r="AQ2" s="596"/>
      <c r="AR2" s="596"/>
      <c r="AS2" s="598"/>
      <c r="AT2" s="596"/>
    </row>
    <row r="3" spans="1:53" s="599" customFormat="1" ht="12" customHeight="1" thickBot="1">
      <c r="B3" s="593"/>
      <c r="C3" s="594"/>
      <c r="D3" s="594"/>
      <c r="E3" s="594"/>
      <c r="F3" s="594"/>
      <c r="G3" s="593"/>
      <c r="H3" s="594"/>
      <c r="J3" s="594"/>
      <c r="K3" s="594"/>
      <c r="L3" s="594"/>
      <c r="M3" s="594"/>
      <c r="N3" s="594"/>
      <c r="O3" s="594"/>
      <c r="P3" s="594"/>
      <c r="Q3" s="594"/>
      <c r="R3" s="594"/>
      <c r="S3" s="594"/>
      <c r="T3" s="594"/>
      <c r="U3" s="594"/>
      <c r="V3" s="594"/>
      <c r="W3" s="594"/>
      <c r="X3" s="594"/>
      <c r="Y3" s="594"/>
      <c r="Z3" s="594"/>
      <c r="AA3" s="594"/>
      <c r="AB3" s="594"/>
      <c r="AC3" s="594"/>
      <c r="AD3" s="594"/>
      <c r="AE3" s="594"/>
      <c r="AF3" s="594"/>
      <c r="AG3" s="594"/>
      <c r="AH3" s="594"/>
      <c r="AI3" s="594"/>
      <c r="AJ3" s="594"/>
      <c r="AK3" s="594"/>
      <c r="AL3" s="596"/>
      <c r="AM3" s="596"/>
      <c r="AN3" s="596"/>
      <c r="AO3" s="596"/>
      <c r="AP3" s="596"/>
      <c r="AQ3" s="596"/>
      <c r="AR3" s="596"/>
      <c r="AS3" s="600"/>
      <c r="AT3" s="596"/>
    </row>
    <row r="4" spans="1:53" ht="31.5" customHeight="1" thickBot="1">
      <c r="B4" s="591" t="s">
        <v>642</v>
      </c>
      <c r="C4" s="2151"/>
      <c r="D4" s="2155"/>
      <c r="E4" s="2630" t="s">
        <v>350</v>
      </c>
      <c r="F4" s="2628"/>
      <c r="G4" s="2151"/>
      <c r="H4" s="2152"/>
      <c r="I4" s="2630" t="s">
        <v>351</v>
      </c>
      <c r="J4" s="2628"/>
      <c r="K4" s="2628" t="s">
        <v>222</v>
      </c>
      <c r="L4" s="2628"/>
      <c r="M4" s="2628" t="s">
        <v>642</v>
      </c>
      <c r="N4" s="2629"/>
      <c r="O4" s="2151"/>
      <c r="P4" s="2155"/>
      <c r="Q4" s="2630" t="s">
        <v>350</v>
      </c>
      <c r="R4" s="2628"/>
      <c r="S4" s="2151"/>
      <c r="T4" s="2152"/>
      <c r="U4" s="2630" t="s">
        <v>351</v>
      </c>
      <c r="V4" s="2628"/>
      <c r="W4" s="601"/>
      <c r="X4" s="601"/>
      <c r="Y4" s="601"/>
      <c r="Z4" s="601"/>
      <c r="AA4" s="601"/>
      <c r="AB4" s="601"/>
      <c r="AC4" s="601"/>
      <c r="AD4" s="601"/>
      <c r="AE4" s="601"/>
      <c r="AF4" s="601"/>
    </row>
    <row r="5" spans="1:53" ht="20.25" customHeight="1" thickBot="1">
      <c r="AE5" s="602" t="s">
        <v>41</v>
      </c>
      <c r="AF5" s="603"/>
      <c r="AG5" s="604"/>
      <c r="AH5" s="604"/>
      <c r="AI5" s="604"/>
      <c r="AJ5" s="604"/>
      <c r="AK5" s="604"/>
      <c r="AL5" s="604"/>
    </row>
    <row r="6" spans="1:53" ht="43.5" customHeight="1" thickBot="1">
      <c r="B6" s="605" t="s">
        <v>42</v>
      </c>
      <c r="C6" s="2156"/>
      <c r="D6" s="2157"/>
      <c r="E6" s="2157"/>
      <c r="F6" s="2157"/>
      <c r="G6" s="2157"/>
      <c r="H6" s="2157"/>
      <c r="I6" s="2157"/>
      <c r="J6" s="2157"/>
      <c r="K6" s="2158"/>
      <c r="L6" s="2621" t="s">
        <v>43</v>
      </c>
      <c r="M6" s="2622"/>
      <c r="N6" s="2623"/>
      <c r="O6" s="2156"/>
      <c r="P6" s="2157"/>
      <c r="Q6" s="2157"/>
      <c r="R6" s="2157"/>
      <c r="S6" s="2157"/>
      <c r="T6" s="2157"/>
      <c r="U6" s="2157"/>
      <c r="V6" s="2157"/>
      <c r="W6" s="2157"/>
      <c r="X6" s="2157"/>
      <c r="Y6" s="2157"/>
      <c r="Z6" s="2157"/>
      <c r="AA6" s="2158"/>
      <c r="AB6" s="606"/>
      <c r="AC6" s="601"/>
      <c r="AD6" s="606"/>
      <c r="AE6" s="606"/>
      <c r="AF6" s="601"/>
    </row>
    <row r="7" spans="1:53" ht="43.5" customHeight="1" thickBot="1">
      <c r="B7" s="605" t="s">
        <v>250</v>
      </c>
      <c r="C7" s="2162"/>
      <c r="D7" s="2176"/>
      <c r="E7" s="2176"/>
      <c r="F7" s="2176"/>
      <c r="G7" s="2176"/>
      <c r="H7" s="2176"/>
      <c r="I7" s="2176"/>
      <c r="J7" s="2176"/>
      <c r="K7" s="2163"/>
      <c r="L7" s="2624" t="s">
        <v>649</v>
      </c>
      <c r="M7" s="2625"/>
      <c r="N7" s="2625"/>
      <c r="O7" s="2625"/>
      <c r="P7" s="2626">
        <v>2</v>
      </c>
      <c r="Q7" s="2604"/>
      <c r="R7" s="2605"/>
      <c r="S7" s="2605"/>
      <c r="T7" s="2605"/>
      <c r="U7" s="2605"/>
      <c r="V7" s="607"/>
      <c r="W7" s="601"/>
      <c r="X7" s="601"/>
      <c r="Y7" s="601"/>
      <c r="Z7" s="601"/>
      <c r="AA7" s="601"/>
      <c r="AB7" s="601"/>
      <c r="AC7" s="601"/>
      <c r="AD7" s="601"/>
      <c r="AE7" s="601"/>
      <c r="AF7" s="601"/>
    </row>
    <row r="8" spans="1:53" ht="41.25" customHeight="1" thickBot="1">
      <c r="Y8" s="2627"/>
      <c r="Z8" s="2627"/>
      <c r="AA8" s="2627"/>
      <c r="AB8" s="2627"/>
      <c r="AC8" s="2627"/>
      <c r="AD8" s="2627"/>
      <c r="AE8" s="2627"/>
      <c r="AF8" s="2627"/>
      <c r="AG8" s="2627"/>
      <c r="AH8" s="2627"/>
      <c r="AI8" s="2627"/>
      <c r="AJ8" s="2627"/>
      <c r="AK8" s="2627"/>
      <c r="AL8" s="2627"/>
      <c r="AM8" s="2627"/>
      <c r="AN8" s="2627"/>
      <c r="AO8" s="2627"/>
      <c r="AP8" s="2627"/>
      <c r="AQ8" s="2627"/>
      <c r="AR8" s="2627"/>
      <c r="AS8" s="2627"/>
      <c r="AT8" s="608"/>
      <c r="AU8" s="608"/>
      <c r="AV8" s="608"/>
    </row>
    <row r="9" spans="1:53" ht="25.5" customHeight="1" thickBot="1">
      <c r="B9" s="2618" t="s">
        <v>48</v>
      </c>
      <c r="C9" s="2619"/>
      <c r="D9" s="2619"/>
      <c r="E9" s="2620"/>
      <c r="F9" s="2601" t="s">
        <v>49</v>
      </c>
      <c r="G9" s="2602"/>
      <c r="H9" s="2603"/>
      <c r="I9" s="2601" t="s">
        <v>50</v>
      </c>
      <c r="J9" s="2602"/>
      <c r="K9" s="2603"/>
      <c r="L9" s="2601" t="s">
        <v>51</v>
      </c>
      <c r="M9" s="2602"/>
      <c r="N9" s="2603"/>
      <c r="O9" s="2601" t="s">
        <v>52</v>
      </c>
      <c r="P9" s="2602"/>
      <c r="Q9" s="2603"/>
      <c r="R9" s="2601" t="s">
        <v>210</v>
      </c>
      <c r="S9" s="2602"/>
      <c r="T9" s="2603"/>
      <c r="U9" s="2601" t="s">
        <v>211</v>
      </c>
      <c r="V9" s="2602"/>
      <c r="W9" s="2603"/>
      <c r="X9" s="2601" t="s">
        <v>53</v>
      </c>
      <c r="Y9" s="2602"/>
      <c r="Z9" s="2603"/>
      <c r="AA9" s="2601" t="s">
        <v>54</v>
      </c>
      <c r="AB9" s="2602"/>
      <c r="AC9" s="2603"/>
      <c r="AD9" s="2601" t="s">
        <v>55</v>
      </c>
      <c r="AE9" s="2602"/>
      <c r="AF9" s="2616"/>
      <c r="AG9" s="2617" t="s">
        <v>56</v>
      </c>
      <c r="AH9" s="2602"/>
      <c r="AI9" s="2603"/>
      <c r="AJ9" s="2601" t="s">
        <v>212</v>
      </c>
      <c r="AK9" s="2602"/>
      <c r="AL9" s="2603"/>
      <c r="AM9" s="2601" t="s">
        <v>213</v>
      </c>
      <c r="AN9" s="2602"/>
      <c r="AO9" s="2603"/>
      <c r="AP9" s="118"/>
      <c r="AQ9" s="2601" t="s">
        <v>57</v>
      </c>
      <c r="AR9" s="2602"/>
      <c r="AS9" s="2603"/>
      <c r="AT9" s="118"/>
      <c r="AU9" s="118"/>
      <c r="AV9" s="118"/>
      <c r="AW9" s="118"/>
      <c r="AX9" s="609"/>
    </row>
    <row r="10" spans="1:53" ht="25.5" customHeight="1" thickBot="1">
      <c r="B10" s="2599" t="s">
        <v>678</v>
      </c>
      <c r="C10" s="2600"/>
      <c r="D10" s="2600"/>
      <c r="E10" s="2600"/>
      <c r="F10" s="2184"/>
      <c r="G10" s="2185"/>
      <c r="H10" s="119" t="s">
        <v>61</v>
      </c>
      <c r="I10" s="2184"/>
      <c r="J10" s="2185"/>
      <c r="K10" s="119" t="s">
        <v>61</v>
      </c>
      <c r="L10" s="2184"/>
      <c r="M10" s="2185"/>
      <c r="N10" s="119" t="s">
        <v>61</v>
      </c>
      <c r="O10" s="2184"/>
      <c r="P10" s="2185"/>
      <c r="Q10" s="119" t="s">
        <v>61</v>
      </c>
      <c r="R10" s="2184"/>
      <c r="S10" s="2185"/>
      <c r="T10" s="120" t="s">
        <v>61</v>
      </c>
      <c r="U10" s="2184"/>
      <c r="V10" s="2185"/>
      <c r="W10" s="119" t="s">
        <v>61</v>
      </c>
      <c r="X10" s="2184"/>
      <c r="Y10" s="2185"/>
      <c r="Z10" s="119" t="s">
        <v>61</v>
      </c>
      <c r="AA10" s="2184"/>
      <c r="AB10" s="2185"/>
      <c r="AC10" s="119" t="s">
        <v>61</v>
      </c>
      <c r="AD10" s="2184"/>
      <c r="AE10" s="2185"/>
      <c r="AF10" s="120" t="s">
        <v>61</v>
      </c>
      <c r="AG10" s="2225"/>
      <c r="AH10" s="2185"/>
      <c r="AI10" s="119" t="s">
        <v>61</v>
      </c>
      <c r="AJ10" s="2614"/>
      <c r="AK10" s="2615"/>
      <c r="AL10" s="120" t="s">
        <v>61</v>
      </c>
      <c r="AM10" s="2184"/>
      <c r="AN10" s="2185"/>
      <c r="AO10" s="119" t="s">
        <v>61</v>
      </c>
      <c r="AP10" s="118"/>
      <c r="AQ10" s="2235">
        <f>F10+I10+L10+O10+R10+U10+X10+AA10+AD10+AG10+AJ10+AM10</f>
        <v>0</v>
      </c>
      <c r="AR10" s="2403"/>
      <c r="AS10" s="121" t="s">
        <v>61</v>
      </c>
      <c r="AT10" s="118"/>
      <c r="AU10" s="118"/>
      <c r="AV10" s="118"/>
      <c r="AW10" s="118"/>
      <c r="AX10" s="118"/>
      <c r="AY10" s="118"/>
      <c r="AZ10" s="118"/>
      <c r="BA10" s="609"/>
    </row>
    <row r="11" spans="1:53" ht="23.25" customHeight="1">
      <c r="T11" s="610"/>
      <c r="W11" s="611"/>
      <c r="Y11" s="118" t="s">
        <v>214</v>
      </c>
      <c r="AF11" s="609"/>
    </row>
    <row r="12" spans="1:53" ht="25.5" customHeight="1">
      <c r="B12" s="612"/>
      <c r="C12" s="613"/>
      <c r="D12" s="613"/>
      <c r="E12" s="613"/>
      <c r="F12" s="613"/>
      <c r="G12" s="613"/>
      <c r="H12" s="613"/>
      <c r="I12" s="613"/>
      <c r="J12" s="613"/>
      <c r="K12" s="613"/>
      <c r="L12" s="613"/>
      <c r="M12" s="613"/>
      <c r="N12" s="613"/>
      <c r="O12" s="613"/>
      <c r="P12" s="614"/>
      <c r="Q12" s="613"/>
      <c r="R12" s="613"/>
      <c r="S12" s="613"/>
      <c r="T12" s="613"/>
      <c r="U12" s="613"/>
      <c r="V12" s="613"/>
      <c r="W12" s="613"/>
      <c r="X12" s="613"/>
      <c r="Y12" s="613"/>
      <c r="Z12" s="613"/>
      <c r="AA12" s="613"/>
      <c r="AB12" s="613"/>
      <c r="AC12" s="613"/>
      <c r="AD12" s="613"/>
      <c r="AE12" s="613"/>
      <c r="AF12" s="615"/>
      <c r="AG12" s="612"/>
      <c r="AH12" s="612"/>
      <c r="AI12" s="612"/>
      <c r="AJ12" s="612"/>
      <c r="AK12" s="612"/>
      <c r="AL12" s="616"/>
      <c r="AM12" s="612"/>
      <c r="AN12" s="612"/>
      <c r="AO12" s="2611"/>
      <c r="AP12" s="2611"/>
      <c r="AQ12" s="2611"/>
      <c r="AR12" s="2611"/>
      <c r="AS12" s="617"/>
    </row>
    <row r="13" spans="1:53" ht="35.25" customHeight="1">
      <c r="B13" s="604"/>
      <c r="C13" s="601"/>
      <c r="D13" s="601"/>
      <c r="E13" s="601"/>
      <c r="P13" s="2228" t="s">
        <v>672</v>
      </c>
      <c r="Q13" s="2228"/>
      <c r="R13" s="2228"/>
      <c r="S13" s="2228"/>
      <c r="T13" s="2228"/>
      <c r="U13" s="2228"/>
      <c r="V13" s="2240" t="str">
        <f>IF(AQ10=0,"",ROUNDUP(AQ10/12,1))</f>
        <v/>
      </c>
      <c r="W13" s="2241"/>
      <c r="X13" s="2241"/>
      <c r="Y13" s="2241"/>
      <c r="Z13" s="2241"/>
      <c r="AA13" s="2241"/>
      <c r="AB13" s="2242"/>
      <c r="AC13" s="2606" t="s">
        <v>674</v>
      </c>
      <c r="AD13" s="2607"/>
      <c r="AE13" s="2607"/>
      <c r="AF13" s="2607"/>
      <c r="AG13" s="2607"/>
      <c r="AH13" s="2607"/>
      <c r="AI13" s="2607"/>
      <c r="AJ13" s="2608"/>
      <c r="AK13" s="2261" t="e">
        <f>ROUNDUP(V13/40,1)</f>
        <v>#VALUE!</v>
      </c>
      <c r="AL13" s="2262"/>
      <c r="AM13" s="2262"/>
      <c r="AN13" s="2262"/>
      <c r="AO13" s="2612"/>
      <c r="AP13" s="2613"/>
      <c r="AQ13" s="2613"/>
      <c r="AR13" s="2613"/>
      <c r="AS13" s="555"/>
      <c r="AT13" s="618"/>
    </row>
    <row r="14" spans="1:53" ht="35.25" customHeight="1">
      <c r="B14" s="619"/>
      <c r="C14" s="601"/>
      <c r="D14" s="601"/>
      <c r="E14" s="601"/>
      <c r="P14" s="2256" t="s">
        <v>673</v>
      </c>
      <c r="Q14" s="2233"/>
      <c r="R14" s="2233"/>
      <c r="S14" s="2233"/>
      <c r="T14" s="2233"/>
      <c r="U14" s="2234"/>
      <c r="V14" s="2262">
        <f>Q7</f>
        <v>0</v>
      </c>
      <c r="W14" s="2347"/>
      <c r="X14" s="2347"/>
      <c r="Y14" s="2347"/>
      <c r="Z14" s="2347"/>
      <c r="AA14" s="2347"/>
      <c r="AB14" s="2348"/>
      <c r="AC14" s="2606" t="s">
        <v>675</v>
      </c>
      <c r="AD14" s="2607"/>
      <c r="AE14" s="2607"/>
      <c r="AF14" s="2607"/>
      <c r="AG14" s="2607"/>
      <c r="AH14" s="2607"/>
      <c r="AI14" s="2607"/>
      <c r="AJ14" s="2608"/>
      <c r="AK14" s="2261" t="e">
        <f>IF(AK13&lt;=V14,"適合","不適合")</f>
        <v>#VALUE!</v>
      </c>
      <c r="AL14" s="2262"/>
      <c r="AM14" s="2262"/>
      <c r="AN14" s="2262"/>
      <c r="AO14" s="2612"/>
      <c r="AP14" s="2613"/>
      <c r="AQ14" s="2613"/>
      <c r="AR14" s="2613"/>
      <c r="AS14" s="555"/>
      <c r="AT14" s="613"/>
    </row>
    <row r="15" spans="1:53">
      <c r="C15" s="601"/>
      <c r="D15" s="601"/>
      <c r="AG15" s="118"/>
      <c r="AH15" s="118"/>
      <c r="AI15" s="118"/>
      <c r="AJ15" s="118"/>
      <c r="AO15" s="118"/>
      <c r="AP15" s="118"/>
      <c r="AQ15" s="118"/>
      <c r="AR15" s="118"/>
      <c r="AS15" s="118"/>
      <c r="AT15" s="118"/>
    </row>
    <row r="16" spans="1:53">
      <c r="C16" s="601"/>
      <c r="D16" s="601"/>
      <c r="AG16" s="118"/>
      <c r="AH16" s="118"/>
      <c r="AI16" s="118"/>
      <c r="AJ16" s="118"/>
      <c r="AO16" s="118"/>
      <c r="AP16" s="118"/>
      <c r="AQ16" s="118"/>
      <c r="AR16" s="118"/>
      <c r="AS16" s="118"/>
      <c r="AT16" s="118"/>
    </row>
    <row r="17" spans="6:40">
      <c r="AG17" s="118"/>
      <c r="AH17" s="2610"/>
      <c r="AI17" s="2610"/>
      <c r="AJ17" s="2610"/>
      <c r="AK17" s="2610"/>
    </row>
    <row r="18" spans="6:40" hidden="1">
      <c r="P18" s="620">
        <v>2</v>
      </c>
      <c r="Q18" s="620"/>
      <c r="R18" s="620"/>
      <c r="S18" s="620"/>
      <c r="T18" s="620"/>
      <c r="U18" s="620"/>
      <c r="V18" s="620"/>
      <c r="W18" s="620">
        <v>9</v>
      </c>
      <c r="X18" s="621">
        <v>10</v>
      </c>
      <c r="Y18" s="620"/>
      <c r="Z18" s="620"/>
      <c r="AA18" s="620">
        <v>13</v>
      </c>
      <c r="AB18" s="620">
        <v>14</v>
      </c>
      <c r="AG18" s="118"/>
      <c r="AH18" s="118"/>
      <c r="AI18" s="118"/>
      <c r="AJ18" s="118"/>
    </row>
    <row r="19" spans="6:40" hidden="1">
      <c r="F19" s="622"/>
      <c r="G19" s="622"/>
      <c r="H19" s="622"/>
      <c r="I19" s="622"/>
      <c r="J19" s="622"/>
      <c r="K19" s="622"/>
      <c r="L19" s="622"/>
      <c r="M19" s="622"/>
      <c r="N19" s="622"/>
      <c r="O19" s="620">
        <v>1</v>
      </c>
      <c r="P19" s="623" t="s">
        <v>102</v>
      </c>
      <c r="Q19" s="624"/>
      <c r="R19" s="624"/>
      <c r="S19" s="624"/>
      <c r="T19" s="624"/>
      <c r="U19" s="624"/>
      <c r="V19" s="624"/>
      <c r="W19" s="625">
        <v>1</v>
      </c>
      <c r="X19" s="626"/>
      <c r="Y19" s="627"/>
      <c r="Z19" s="628"/>
      <c r="AA19" s="625"/>
      <c r="AB19" s="625"/>
      <c r="AC19" s="622"/>
      <c r="AD19" s="622"/>
      <c r="AG19" s="118"/>
      <c r="AH19" s="118"/>
      <c r="AI19" s="118"/>
      <c r="AJ19" s="118"/>
    </row>
    <row r="20" spans="6:40" hidden="1">
      <c r="F20" s="622"/>
      <c r="G20" s="622"/>
      <c r="H20" s="622">
        <v>23</v>
      </c>
      <c r="I20" s="622">
        <v>1</v>
      </c>
      <c r="J20" s="622"/>
      <c r="K20" s="622"/>
      <c r="L20" s="622"/>
      <c r="M20" s="622"/>
      <c r="N20" s="622"/>
      <c r="O20" s="625">
        <v>1</v>
      </c>
      <c r="P20" s="623" t="s">
        <v>255</v>
      </c>
      <c r="Q20" s="624"/>
      <c r="R20" s="624"/>
      <c r="S20" s="624"/>
      <c r="T20" s="624"/>
      <c r="U20" s="624"/>
      <c r="V20" s="624"/>
      <c r="W20" s="625">
        <v>41</v>
      </c>
      <c r="X20" s="629" t="s">
        <v>528</v>
      </c>
      <c r="Y20" s="630"/>
      <c r="Z20" s="631"/>
      <c r="AA20" s="625">
        <v>6</v>
      </c>
      <c r="AB20" s="625"/>
      <c r="AC20" s="622"/>
      <c r="AD20" s="622"/>
      <c r="AG20" s="118"/>
      <c r="AH20" s="118"/>
      <c r="AI20" s="118"/>
      <c r="AJ20" s="118"/>
    </row>
    <row r="21" spans="6:40" hidden="1">
      <c r="F21" s="622"/>
      <c r="G21" s="622"/>
      <c r="H21" s="622">
        <v>24</v>
      </c>
      <c r="I21" s="622">
        <v>2</v>
      </c>
      <c r="J21" s="622"/>
      <c r="K21" s="622"/>
      <c r="L21" s="622"/>
      <c r="M21" s="622"/>
      <c r="N21" s="622"/>
      <c r="O21" s="625">
        <v>2</v>
      </c>
      <c r="P21" s="623" t="s">
        <v>256</v>
      </c>
      <c r="Q21" s="624"/>
      <c r="R21" s="624"/>
      <c r="S21" s="624"/>
      <c r="T21" s="624"/>
      <c r="U21" s="624"/>
      <c r="V21" s="624"/>
      <c r="W21" s="625">
        <v>42</v>
      </c>
      <c r="X21" s="629" t="s">
        <v>528</v>
      </c>
      <c r="Y21" s="630"/>
      <c r="Z21" s="631"/>
      <c r="AA21" s="625">
        <v>6</v>
      </c>
      <c r="AB21" s="625"/>
      <c r="AC21" s="622"/>
      <c r="AD21" s="622"/>
      <c r="AG21" s="118"/>
      <c r="AH21" s="118"/>
      <c r="AI21" s="118"/>
      <c r="AJ21" s="118"/>
      <c r="AM21" s="2609" t="e">
        <f>IF(#REF!=4,ROUNDDOWN(V13/15,1),"")</f>
        <v>#REF!</v>
      </c>
      <c r="AN21" s="2609"/>
    </row>
    <row r="22" spans="6:40" hidden="1">
      <c r="F22" s="622"/>
      <c r="G22" s="622"/>
      <c r="H22" s="622">
        <v>25</v>
      </c>
      <c r="I22" s="622">
        <v>3</v>
      </c>
      <c r="J22" s="622"/>
      <c r="K22" s="622"/>
      <c r="L22" s="622"/>
      <c r="M22" s="622"/>
      <c r="N22" s="622"/>
      <c r="O22" s="625">
        <v>3</v>
      </c>
      <c r="P22" s="623" t="s">
        <v>257</v>
      </c>
      <c r="Q22" s="624"/>
      <c r="R22" s="624"/>
      <c r="S22" s="624"/>
      <c r="T22" s="624"/>
      <c r="U22" s="624"/>
      <c r="V22" s="624"/>
      <c r="W22" s="625">
        <v>43</v>
      </c>
      <c r="X22" s="629" t="s">
        <v>528</v>
      </c>
      <c r="Y22" s="630"/>
      <c r="Z22" s="631"/>
      <c r="AA22" s="625">
        <v>6</v>
      </c>
      <c r="AB22" s="625"/>
      <c r="AC22" s="622"/>
      <c r="AD22" s="622"/>
      <c r="AG22" s="118"/>
      <c r="AH22" s="118"/>
      <c r="AI22" s="118"/>
      <c r="AJ22" s="118"/>
    </row>
    <row r="23" spans="6:40" hidden="1">
      <c r="F23" s="622"/>
      <c r="G23" s="622"/>
      <c r="H23" s="622"/>
      <c r="I23" s="622">
        <v>4</v>
      </c>
      <c r="J23" s="622"/>
      <c r="K23" s="622"/>
      <c r="L23" s="622"/>
      <c r="M23" s="622"/>
      <c r="N23" s="622"/>
      <c r="O23" s="625">
        <v>4</v>
      </c>
      <c r="P23" s="623" t="s">
        <v>103</v>
      </c>
      <c r="Q23" s="624"/>
      <c r="R23" s="624"/>
      <c r="S23" s="624"/>
      <c r="T23" s="624"/>
      <c r="U23" s="624"/>
      <c r="V23" s="624"/>
      <c r="W23" s="625">
        <v>45</v>
      </c>
      <c r="X23" s="629" t="s">
        <v>529</v>
      </c>
      <c r="Y23" s="630"/>
      <c r="Z23" s="631"/>
      <c r="AA23" s="625">
        <v>10</v>
      </c>
      <c r="AB23" s="632">
        <v>7.5</v>
      </c>
      <c r="AC23" s="622"/>
      <c r="AD23" s="622"/>
      <c r="AG23" s="118"/>
      <c r="AH23" s="118"/>
      <c r="AI23" s="118"/>
      <c r="AJ23" s="118"/>
    </row>
    <row r="24" spans="6:40" hidden="1">
      <c r="F24" s="622"/>
      <c r="G24" s="622"/>
      <c r="H24" s="622"/>
      <c r="I24" s="622">
        <v>5</v>
      </c>
      <c r="J24" s="622"/>
      <c r="K24" s="622"/>
      <c r="L24" s="622"/>
      <c r="M24" s="622"/>
      <c r="N24" s="622"/>
      <c r="O24" s="625">
        <v>5</v>
      </c>
      <c r="P24" s="623" t="s">
        <v>104</v>
      </c>
      <c r="Q24" s="624"/>
      <c r="R24" s="624"/>
      <c r="S24" s="624"/>
      <c r="T24" s="624"/>
      <c r="U24" s="624"/>
      <c r="V24" s="624"/>
      <c r="W24" s="625">
        <v>46</v>
      </c>
      <c r="X24" s="629" t="s">
        <v>529</v>
      </c>
      <c r="Y24" s="630"/>
      <c r="Z24" s="631"/>
      <c r="AA24" s="625">
        <v>10</v>
      </c>
      <c r="AB24" s="632">
        <v>7.5</v>
      </c>
      <c r="AC24" s="622"/>
      <c r="AD24" s="622"/>
      <c r="AG24" s="118"/>
      <c r="AH24" s="118"/>
      <c r="AI24" s="118"/>
      <c r="AJ24" s="118"/>
    </row>
    <row r="25" spans="6:40" hidden="1">
      <c r="F25" s="622"/>
      <c r="G25" s="622"/>
      <c r="H25" s="622"/>
      <c r="I25" s="622">
        <v>6</v>
      </c>
      <c r="J25" s="622"/>
      <c r="K25" s="622"/>
      <c r="L25" s="622"/>
      <c r="M25" s="622"/>
      <c r="N25" s="622"/>
      <c r="O25" s="625">
        <v>6</v>
      </c>
      <c r="P25" s="622"/>
      <c r="Q25" s="622"/>
      <c r="R25" s="622"/>
      <c r="S25" s="622"/>
      <c r="T25" s="622"/>
      <c r="U25" s="622"/>
      <c r="V25" s="622"/>
      <c r="W25" s="622"/>
      <c r="X25" s="633"/>
      <c r="Y25" s="633"/>
      <c r="Z25" s="633"/>
      <c r="AA25" s="622"/>
      <c r="AB25" s="622"/>
      <c r="AC25" s="622"/>
      <c r="AD25" s="622"/>
      <c r="AG25" s="118"/>
      <c r="AH25" s="118"/>
    </row>
    <row r="26" spans="6:40" hidden="1">
      <c r="F26" s="622"/>
      <c r="G26" s="622"/>
      <c r="H26" s="622"/>
      <c r="I26" s="622">
        <v>7</v>
      </c>
      <c r="J26" s="622"/>
      <c r="K26" s="622"/>
      <c r="L26" s="622"/>
      <c r="M26" s="622"/>
      <c r="N26" s="622"/>
      <c r="O26" s="622"/>
      <c r="P26" s="622"/>
      <c r="Q26" s="622"/>
      <c r="R26" s="622"/>
      <c r="S26" s="622"/>
      <c r="T26" s="622"/>
      <c r="U26" s="622"/>
      <c r="V26" s="622"/>
      <c r="W26" s="622"/>
      <c r="X26" s="622"/>
      <c r="Y26" s="622"/>
      <c r="Z26" s="622"/>
      <c r="AA26" s="622"/>
      <c r="AB26" s="622"/>
      <c r="AC26" s="622"/>
      <c r="AD26" s="622"/>
      <c r="AG26" s="118"/>
      <c r="AH26" s="118"/>
    </row>
    <row r="27" spans="6:40" hidden="1">
      <c r="F27" s="622"/>
      <c r="G27" s="622"/>
      <c r="H27" s="622"/>
      <c r="I27" s="622">
        <v>8</v>
      </c>
      <c r="J27" s="622"/>
      <c r="K27" s="622"/>
      <c r="L27" s="622"/>
      <c r="M27" s="622"/>
      <c r="N27" s="622"/>
      <c r="O27" s="622"/>
      <c r="P27" s="622"/>
      <c r="Q27" s="622"/>
      <c r="R27" s="622"/>
      <c r="S27" s="622"/>
      <c r="T27" s="622"/>
      <c r="U27" s="622"/>
      <c r="V27" s="622"/>
      <c r="W27" s="622"/>
      <c r="X27" s="622"/>
      <c r="Y27" s="622"/>
      <c r="Z27" s="622"/>
      <c r="AA27" s="622"/>
      <c r="AB27" s="622"/>
      <c r="AC27" s="622"/>
      <c r="AD27" s="622"/>
      <c r="AG27" s="118"/>
      <c r="AH27" s="118"/>
    </row>
    <row r="28" spans="6:40" hidden="1">
      <c r="F28" s="622"/>
      <c r="G28" s="622"/>
      <c r="H28" s="622"/>
      <c r="I28" s="622">
        <v>9</v>
      </c>
      <c r="J28" s="622"/>
      <c r="K28" s="622"/>
      <c r="L28" s="622"/>
      <c r="M28" s="622"/>
      <c r="N28" s="622"/>
      <c r="O28" s="622"/>
      <c r="P28" s="622"/>
      <c r="Q28" s="622"/>
      <c r="R28" s="622"/>
      <c r="S28" s="622"/>
      <c r="T28" s="622"/>
      <c r="U28" s="622"/>
      <c r="V28" s="622"/>
      <c r="W28" s="622"/>
      <c r="X28" s="622"/>
      <c r="Y28" s="622"/>
      <c r="Z28" s="622"/>
      <c r="AA28" s="622"/>
      <c r="AB28" s="622"/>
      <c r="AC28" s="622"/>
      <c r="AD28" s="622"/>
      <c r="AG28" s="118"/>
      <c r="AH28" s="118"/>
    </row>
    <row r="29" spans="6:40" hidden="1">
      <c r="F29" s="622"/>
      <c r="G29" s="622"/>
      <c r="H29" s="622"/>
      <c r="I29" s="622">
        <v>10</v>
      </c>
      <c r="J29" s="622"/>
      <c r="K29" s="622"/>
      <c r="L29" s="622"/>
      <c r="M29" s="622"/>
      <c r="N29" s="622"/>
      <c r="O29" s="622"/>
      <c r="P29" s="622"/>
      <c r="Q29" s="622"/>
      <c r="R29" s="622"/>
      <c r="S29" s="622"/>
      <c r="T29" s="622"/>
      <c r="U29" s="622"/>
      <c r="V29" s="622"/>
      <c r="W29" s="622"/>
      <c r="X29" s="622"/>
      <c r="Y29" s="622"/>
      <c r="Z29" s="622"/>
      <c r="AA29" s="622"/>
      <c r="AB29" s="622"/>
      <c r="AC29" s="622"/>
      <c r="AD29" s="622"/>
      <c r="AG29" s="118"/>
      <c r="AH29" s="118"/>
    </row>
    <row r="30" spans="6:40" hidden="1">
      <c r="F30" s="622"/>
      <c r="G30" s="622"/>
      <c r="H30" s="622"/>
      <c r="I30" s="622">
        <v>11</v>
      </c>
      <c r="J30" s="622"/>
      <c r="K30" s="622"/>
      <c r="L30" s="622"/>
      <c r="M30" s="622"/>
      <c r="N30" s="622"/>
      <c r="O30" s="622"/>
      <c r="P30" s="622"/>
      <c r="Q30" s="622"/>
      <c r="R30" s="622"/>
      <c r="S30" s="622"/>
      <c r="T30" s="622"/>
      <c r="U30" s="622"/>
      <c r="V30" s="622"/>
      <c r="W30" s="622"/>
      <c r="X30" s="622"/>
      <c r="Y30" s="622"/>
      <c r="Z30" s="622"/>
      <c r="AA30" s="622"/>
      <c r="AB30" s="622"/>
      <c r="AC30" s="622"/>
      <c r="AD30" s="622"/>
      <c r="AG30" s="118"/>
      <c r="AH30" s="118"/>
    </row>
    <row r="31" spans="6:40" hidden="1">
      <c r="F31" s="622"/>
      <c r="G31" s="622"/>
      <c r="H31" s="622"/>
      <c r="I31" s="622">
        <v>12</v>
      </c>
      <c r="J31" s="622"/>
      <c r="K31" s="622"/>
      <c r="L31" s="622"/>
      <c r="M31" s="622"/>
      <c r="N31" s="622"/>
      <c r="O31" s="622"/>
      <c r="AC31" s="622"/>
      <c r="AD31" s="622"/>
      <c r="AG31" s="118"/>
      <c r="AH31" s="118"/>
    </row>
    <row r="32" spans="6:40" hidden="1"/>
    <row r="33" hidden="1"/>
  </sheetData>
  <sheetProtection algorithmName="SHA-512" hashValue="NWm3ccDQomt2YHz/pWghOK98Lp4wZjgG65RAxyQ5ToUTRf83FsW6G+Ot8S5J/JNVzkzD45WAC0xKznzoo52z5g==" saltValue="o2A6w1Fa5uGg2tRG2HYcSw==" spinCount="100000" sheet="1"/>
  <mergeCells count="59">
    <mergeCell ref="K4:L4"/>
    <mergeCell ref="C1:E1"/>
    <mergeCell ref="C4:D4"/>
    <mergeCell ref="E4:F4"/>
    <mergeCell ref="G4:H4"/>
    <mergeCell ref="I4:J4"/>
    <mergeCell ref="M4:N4"/>
    <mergeCell ref="O4:P4"/>
    <mergeCell ref="Q4:R4"/>
    <mergeCell ref="S4:T4"/>
    <mergeCell ref="U4:V4"/>
    <mergeCell ref="L9:N9"/>
    <mergeCell ref="O6:AA6"/>
    <mergeCell ref="F9:H9"/>
    <mergeCell ref="B9:E9"/>
    <mergeCell ref="R9:T9"/>
    <mergeCell ref="O9:Q9"/>
    <mergeCell ref="C6:K6"/>
    <mergeCell ref="L6:N6"/>
    <mergeCell ref="C7:K7"/>
    <mergeCell ref="L7:P7"/>
    <mergeCell ref="U9:W9"/>
    <mergeCell ref="I9:K9"/>
    <mergeCell ref="Y8:AS8"/>
    <mergeCell ref="AJ10:AK10"/>
    <mergeCell ref="AM10:AN10"/>
    <mergeCell ref="X9:Z9"/>
    <mergeCell ref="AQ10:AR10"/>
    <mergeCell ref="AJ9:AL9"/>
    <mergeCell ref="AM9:AO9"/>
    <mergeCell ref="AQ9:AS9"/>
    <mergeCell ref="AD9:AF9"/>
    <mergeCell ref="AG9:AI9"/>
    <mergeCell ref="AG10:AH10"/>
    <mergeCell ref="AD10:AE10"/>
    <mergeCell ref="AM21:AN21"/>
    <mergeCell ref="AH17:AK17"/>
    <mergeCell ref="AO12:AR12"/>
    <mergeCell ref="AC13:AJ13"/>
    <mergeCell ref="AK13:AN13"/>
    <mergeCell ref="AO13:AR13"/>
    <mergeCell ref="AK14:AN14"/>
    <mergeCell ref="AO14:AR14"/>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BA33"/>
  <sheetViews>
    <sheetView showGridLines="0" view="pageBreakPreview" zoomScale="80" zoomScaleNormal="70" zoomScaleSheetLayoutView="80" workbookViewId="0">
      <selection activeCell="V13" sqref="V13:AB13"/>
    </sheetView>
  </sheetViews>
  <sheetFormatPr defaultColWidth="9" defaultRowHeight="13"/>
  <cols>
    <col min="1" max="1" width="1.90625" style="601" customWidth="1"/>
    <col min="2" max="2" width="19.08984375" style="601" customWidth="1"/>
    <col min="3" max="3" width="2.90625" style="118" customWidth="1"/>
    <col min="4" max="4" width="3.08984375" style="118" customWidth="1"/>
    <col min="5" max="5" width="4.08984375" style="118" customWidth="1"/>
    <col min="6" max="7" width="3.08984375" style="118" customWidth="1"/>
    <col min="8" max="8" width="4.6328125" style="118" customWidth="1"/>
    <col min="9" max="10" width="3.08984375" style="118" customWidth="1"/>
    <col min="11" max="11" width="4.6328125" style="118" customWidth="1"/>
    <col min="12" max="13" width="3.08984375" style="118" customWidth="1"/>
    <col min="14" max="14" width="4.6328125" style="118" customWidth="1"/>
    <col min="15" max="16" width="3.08984375" style="118" customWidth="1"/>
    <col min="17" max="17" width="4.6328125" style="118" customWidth="1"/>
    <col min="18" max="19" width="3.08984375" style="118" customWidth="1"/>
    <col min="20" max="20" width="4.6328125" style="118" customWidth="1"/>
    <col min="21" max="21" width="4.08984375" style="118" customWidth="1"/>
    <col min="22" max="22" width="3.08984375" style="118" customWidth="1"/>
    <col min="23" max="23" width="4.6328125" style="118" customWidth="1"/>
    <col min="24" max="25" width="3.08984375" style="118" customWidth="1"/>
    <col min="26" max="26" width="4.6328125" style="118" customWidth="1"/>
    <col min="27" max="28" width="3.08984375" style="118" customWidth="1"/>
    <col min="29" max="29" width="4.6328125" style="118" customWidth="1"/>
    <col min="30" max="31" width="3.08984375" style="118" customWidth="1"/>
    <col min="32" max="32" width="5.08984375" style="118" customWidth="1"/>
    <col min="33" max="34" width="3.08984375" style="601" customWidth="1"/>
    <col min="35" max="35" width="4.6328125" style="601" customWidth="1"/>
    <col min="36" max="37" width="3.08984375" style="601" customWidth="1"/>
    <col min="38" max="38" width="4.90625" style="601" customWidth="1"/>
    <col min="39" max="40" width="3.08984375" style="601" customWidth="1"/>
    <col min="41" max="42" width="4.6328125" style="601" customWidth="1"/>
    <col min="43" max="43" width="4.08984375" style="601" customWidth="1"/>
    <col min="44" max="44" width="3.08984375" style="601" customWidth="1"/>
    <col min="45" max="45" width="7.36328125" style="601" customWidth="1"/>
    <col min="46" max="16384" width="9" style="601"/>
  </cols>
  <sheetData>
    <row r="1" spans="1:53" s="599" customFormat="1" ht="22.5" customHeight="1">
      <c r="A1" s="592" t="s">
        <v>648</v>
      </c>
      <c r="B1" s="593"/>
      <c r="C1" s="2611"/>
      <c r="D1" s="2611"/>
      <c r="E1" s="2611"/>
      <c r="F1" s="594"/>
      <c r="G1" s="595" t="s">
        <v>646</v>
      </c>
      <c r="H1" s="595"/>
      <c r="I1" s="595"/>
      <c r="J1" s="595"/>
      <c r="K1" s="595"/>
      <c r="L1" s="595"/>
      <c r="M1" s="595"/>
      <c r="N1" s="595"/>
      <c r="O1" s="595"/>
      <c r="P1" s="595"/>
      <c r="Q1" s="595"/>
      <c r="R1" s="595"/>
      <c r="S1" s="595"/>
      <c r="T1" s="595"/>
      <c r="U1" s="595"/>
      <c r="V1" s="595"/>
      <c r="W1" s="595"/>
      <c r="X1" s="595"/>
      <c r="Y1" s="595"/>
      <c r="Z1" s="595"/>
      <c r="AA1" s="595"/>
      <c r="AB1" s="595"/>
      <c r="AC1" s="595"/>
      <c r="AD1" s="594"/>
      <c r="AE1" s="594"/>
      <c r="AF1" s="594"/>
      <c r="AG1" s="594"/>
      <c r="AH1" s="594"/>
      <c r="AI1" s="594"/>
      <c r="AJ1" s="594"/>
      <c r="AK1" s="594"/>
      <c r="AL1" s="596"/>
      <c r="AM1" s="596"/>
      <c r="AN1" s="596"/>
      <c r="AO1" s="596"/>
      <c r="AP1" s="597"/>
      <c r="AQ1" s="596"/>
      <c r="AR1" s="596"/>
      <c r="AS1" s="598"/>
      <c r="AT1" s="596"/>
    </row>
    <row r="2" spans="1:53" s="599" customFormat="1" ht="22.5" customHeight="1">
      <c r="A2" s="592"/>
      <c r="B2" s="593"/>
      <c r="C2" s="594"/>
      <c r="D2" s="594"/>
      <c r="E2" s="594"/>
      <c r="F2" s="594"/>
      <c r="G2" s="595"/>
      <c r="H2" s="595"/>
      <c r="I2" s="595"/>
      <c r="J2" s="595"/>
      <c r="K2" s="595"/>
      <c r="L2" s="595"/>
      <c r="M2" s="595"/>
      <c r="N2" s="595"/>
      <c r="O2" s="595"/>
      <c r="P2" s="595"/>
      <c r="Q2" s="595"/>
      <c r="R2" s="595"/>
      <c r="S2" s="595"/>
      <c r="T2" s="595"/>
      <c r="U2" s="595"/>
      <c r="V2" s="595"/>
      <c r="W2" s="595"/>
      <c r="X2" s="595"/>
      <c r="Y2" s="595"/>
      <c r="Z2" s="595"/>
      <c r="AA2" s="595"/>
      <c r="AB2" s="595"/>
      <c r="AC2" s="595"/>
      <c r="AD2" s="594"/>
      <c r="AE2" s="594"/>
      <c r="AF2" s="594"/>
      <c r="AG2" s="594"/>
      <c r="AH2" s="594"/>
      <c r="AI2" s="594"/>
      <c r="AJ2" s="594"/>
      <c r="AK2" s="594"/>
      <c r="AL2" s="596"/>
      <c r="AM2" s="596"/>
      <c r="AN2" s="596"/>
      <c r="AO2" s="596"/>
      <c r="AP2" s="597"/>
      <c r="AQ2" s="596"/>
      <c r="AR2" s="596"/>
      <c r="AS2" s="598"/>
      <c r="AT2" s="596"/>
    </row>
    <row r="3" spans="1:53" s="599" customFormat="1" ht="12" customHeight="1" thickBot="1">
      <c r="B3" s="593"/>
      <c r="C3" s="594"/>
      <c r="D3" s="594"/>
      <c r="E3" s="594"/>
      <c r="F3" s="594"/>
      <c r="G3" s="593"/>
      <c r="H3" s="594"/>
      <c r="J3" s="594"/>
      <c r="K3" s="594"/>
      <c r="L3" s="594"/>
      <c r="M3" s="594"/>
      <c r="N3" s="594"/>
      <c r="O3" s="594"/>
      <c r="P3" s="594"/>
      <c r="Q3" s="594"/>
      <c r="R3" s="594"/>
      <c r="S3" s="594"/>
      <c r="T3" s="594"/>
      <c r="U3" s="594"/>
      <c r="V3" s="594"/>
      <c r="W3" s="594"/>
      <c r="X3" s="594"/>
      <c r="Y3" s="594"/>
      <c r="Z3" s="594"/>
      <c r="AA3" s="594"/>
      <c r="AB3" s="594"/>
      <c r="AC3" s="594"/>
      <c r="AD3" s="594"/>
      <c r="AE3" s="594"/>
      <c r="AF3" s="594"/>
      <c r="AG3" s="594"/>
      <c r="AH3" s="594"/>
      <c r="AI3" s="594"/>
      <c r="AJ3" s="594"/>
      <c r="AK3" s="594"/>
      <c r="AL3" s="596"/>
      <c r="AM3" s="596"/>
      <c r="AN3" s="596"/>
      <c r="AO3" s="596"/>
      <c r="AP3" s="596"/>
      <c r="AQ3" s="596"/>
      <c r="AR3" s="596"/>
      <c r="AS3" s="600"/>
      <c r="AT3" s="596"/>
    </row>
    <row r="4" spans="1:53" ht="31.5" customHeight="1" thickBot="1">
      <c r="B4" s="591" t="s">
        <v>642</v>
      </c>
      <c r="C4" s="2151"/>
      <c r="D4" s="2155"/>
      <c r="E4" s="2630" t="s">
        <v>350</v>
      </c>
      <c r="F4" s="2628"/>
      <c r="G4" s="2151"/>
      <c r="H4" s="2152"/>
      <c r="I4" s="2630" t="s">
        <v>351</v>
      </c>
      <c r="J4" s="2628"/>
      <c r="K4" s="2628" t="s">
        <v>222</v>
      </c>
      <c r="L4" s="2628"/>
      <c r="M4" s="2628" t="s">
        <v>642</v>
      </c>
      <c r="N4" s="2629"/>
      <c r="O4" s="2151"/>
      <c r="P4" s="2155"/>
      <c r="Q4" s="2630" t="s">
        <v>350</v>
      </c>
      <c r="R4" s="2628"/>
      <c r="S4" s="2151"/>
      <c r="T4" s="2152"/>
      <c r="U4" s="2630" t="s">
        <v>351</v>
      </c>
      <c r="V4" s="2628"/>
      <c r="W4" s="601"/>
      <c r="X4" s="601"/>
      <c r="Y4" s="601"/>
      <c r="Z4" s="601"/>
      <c r="AA4" s="601"/>
      <c r="AB4" s="601"/>
      <c r="AC4" s="601"/>
      <c r="AD4" s="601"/>
      <c r="AE4" s="601"/>
      <c r="AF4" s="601"/>
    </row>
    <row r="5" spans="1:53" ht="20.25" customHeight="1" thickBot="1">
      <c r="AE5" s="602" t="s">
        <v>41</v>
      </c>
      <c r="AF5" s="603"/>
      <c r="AG5" s="604"/>
      <c r="AH5" s="604"/>
      <c r="AI5" s="604"/>
      <c r="AJ5" s="604"/>
      <c r="AK5" s="604"/>
      <c r="AL5" s="604"/>
    </row>
    <row r="6" spans="1:53" ht="43.5" customHeight="1" thickBot="1">
      <c r="B6" s="605" t="s">
        <v>42</v>
      </c>
      <c r="C6" s="2156"/>
      <c r="D6" s="2157"/>
      <c r="E6" s="2157"/>
      <c r="F6" s="2157"/>
      <c r="G6" s="2157"/>
      <c r="H6" s="2157"/>
      <c r="I6" s="2157"/>
      <c r="J6" s="2157"/>
      <c r="K6" s="2158"/>
      <c r="L6" s="2621" t="s">
        <v>43</v>
      </c>
      <c r="M6" s="2622"/>
      <c r="N6" s="2623"/>
      <c r="O6" s="2156"/>
      <c r="P6" s="2157"/>
      <c r="Q6" s="2157"/>
      <c r="R6" s="2157"/>
      <c r="S6" s="2157"/>
      <c r="T6" s="2157"/>
      <c r="U6" s="2157"/>
      <c r="V6" s="2157"/>
      <c r="W6" s="2157"/>
      <c r="X6" s="2157"/>
      <c r="Y6" s="2157"/>
      <c r="Z6" s="2157"/>
      <c r="AA6" s="2158"/>
      <c r="AB6" s="606"/>
      <c r="AC6" s="601"/>
      <c r="AD6" s="606"/>
      <c r="AE6" s="606"/>
      <c r="AF6" s="601"/>
    </row>
    <row r="7" spans="1:53" ht="43.5" customHeight="1" thickBot="1">
      <c r="B7" s="605" t="s">
        <v>250</v>
      </c>
      <c r="C7" s="2162"/>
      <c r="D7" s="2176"/>
      <c r="E7" s="2176"/>
      <c r="F7" s="2176"/>
      <c r="G7" s="2176"/>
      <c r="H7" s="2176"/>
      <c r="I7" s="2176"/>
      <c r="J7" s="2176"/>
      <c r="K7" s="2163"/>
      <c r="L7" s="2624" t="s">
        <v>676</v>
      </c>
      <c r="M7" s="2625"/>
      <c r="N7" s="2625"/>
      <c r="O7" s="2625"/>
      <c r="P7" s="2626">
        <v>2</v>
      </c>
      <c r="Q7" s="2604"/>
      <c r="R7" s="2605"/>
      <c r="S7" s="2605"/>
      <c r="T7" s="2605"/>
      <c r="U7" s="2605"/>
      <c r="V7" s="607"/>
      <c r="W7" s="601"/>
      <c r="X7" s="601"/>
      <c r="Y7" s="601"/>
      <c r="Z7" s="601"/>
      <c r="AA7" s="601"/>
      <c r="AB7" s="601"/>
      <c r="AC7" s="601"/>
      <c r="AD7" s="601"/>
      <c r="AE7" s="601"/>
      <c r="AF7" s="601"/>
    </row>
    <row r="8" spans="1:53" ht="41.25" customHeight="1" thickBot="1">
      <c r="Y8" s="2627"/>
      <c r="Z8" s="2627"/>
      <c r="AA8" s="2627"/>
      <c r="AB8" s="2627"/>
      <c r="AC8" s="2627"/>
      <c r="AD8" s="2627"/>
      <c r="AE8" s="2627"/>
      <c r="AF8" s="2627"/>
      <c r="AG8" s="2627"/>
      <c r="AH8" s="2627"/>
      <c r="AI8" s="2627"/>
      <c r="AJ8" s="2627"/>
      <c r="AK8" s="2627"/>
      <c r="AL8" s="2627"/>
      <c r="AM8" s="2627"/>
      <c r="AN8" s="2627"/>
      <c r="AO8" s="2627"/>
      <c r="AP8" s="2627"/>
      <c r="AQ8" s="2627"/>
      <c r="AR8" s="2627"/>
      <c r="AS8" s="2627"/>
      <c r="AT8" s="608"/>
      <c r="AU8" s="608"/>
      <c r="AV8" s="608"/>
    </row>
    <row r="9" spans="1:53" ht="25.5" customHeight="1" thickBot="1">
      <c r="B9" s="2618" t="s">
        <v>48</v>
      </c>
      <c r="C9" s="2619"/>
      <c r="D9" s="2619"/>
      <c r="E9" s="2620"/>
      <c r="F9" s="2601" t="s">
        <v>49</v>
      </c>
      <c r="G9" s="2602"/>
      <c r="H9" s="2603"/>
      <c r="I9" s="2601" t="s">
        <v>50</v>
      </c>
      <c r="J9" s="2602"/>
      <c r="K9" s="2603"/>
      <c r="L9" s="2601" t="s">
        <v>51</v>
      </c>
      <c r="M9" s="2602"/>
      <c r="N9" s="2603"/>
      <c r="O9" s="2601" t="s">
        <v>52</v>
      </c>
      <c r="P9" s="2602"/>
      <c r="Q9" s="2603"/>
      <c r="R9" s="2601" t="s">
        <v>210</v>
      </c>
      <c r="S9" s="2602"/>
      <c r="T9" s="2603"/>
      <c r="U9" s="2601" t="s">
        <v>211</v>
      </c>
      <c r="V9" s="2602"/>
      <c r="W9" s="2603"/>
      <c r="X9" s="2601" t="s">
        <v>53</v>
      </c>
      <c r="Y9" s="2602"/>
      <c r="Z9" s="2603"/>
      <c r="AA9" s="2601" t="s">
        <v>54</v>
      </c>
      <c r="AB9" s="2602"/>
      <c r="AC9" s="2603"/>
      <c r="AD9" s="2601" t="s">
        <v>55</v>
      </c>
      <c r="AE9" s="2602"/>
      <c r="AF9" s="2616"/>
      <c r="AG9" s="2617" t="s">
        <v>56</v>
      </c>
      <c r="AH9" s="2602"/>
      <c r="AI9" s="2603"/>
      <c r="AJ9" s="2601" t="s">
        <v>212</v>
      </c>
      <c r="AK9" s="2602"/>
      <c r="AL9" s="2603"/>
      <c r="AM9" s="2601" t="s">
        <v>213</v>
      </c>
      <c r="AN9" s="2602"/>
      <c r="AO9" s="2603"/>
      <c r="AP9" s="118"/>
      <c r="AQ9" s="2601" t="s">
        <v>57</v>
      </c>
      <c r="AR9" s="2602"/>
      <c r="AS9" s="2603"/>
      <c r="AT9" s="118"/>
      <c r="AU9" s="118"/>
      <c r="AV9" s="118"/>
      <c r="AW9" s="118"/>
      <c r="AX9" s="609"/>
    </row>
    <row r="10" spans="1:53" ht="25.5" customHeight="1" thickBot="1">
      <c r="B10" s="2599" t="s">
        <v>678</v>
      </c>
      <c r="C10" s="2600"/>
      <c r="D10" s="2600"/>
      <c r="E10" s="2600"/>
      <c r="F10" s="2184"/>
      <c r="G10" s="2185"/>
      <c r="H10" s="119" t="s">
        <v>61</v>
      </c>
      <c r="I10" s="2184"/>
      <c r="J10" s="2185"/>
      <c r="K10" s="119" t="s">
        <v>61</v>
      </c>
      <c r="L10" s="2184"/>
      <c r="M10" s="2185"/>
      <c r="N10" s="119" t="s">
        <v>61</v>
      </c>
      <c r="O10" s="2184"/>
      <c r="P10" s="2185"/>
      <c r="Q10" s="119" t="s">
        <v>61</v>
      </c>
      <c r="R10" s="2184"/>
      <c r="S10" s="2185"/>
      <c r="T10" s="120" t="s">
        <v>61</v>
      </c>
      <c r="U10" s="2184"/>
      <c r="V10" s="2185"/>
      <c r="W10" s="119" t="s">
        <v>61</v>
      </c>
      <c r="X10" s="2184"/>
      <c r="Y10" s="2185"/>
      <c r="Z10" s="119" t="s">
        <v>61</v>
      </c>
      <c r="AA10" s="2184"/>
      <c r="AB10" s="2185"/>
      <c r="AC10" s="119" t="s">
        <v>61</v>
      </c>
      <c r="AD10" s="2184"/>
      <c r="AE10" s="2185"/>
      <c r="AF10" s="120" t="s">
        <v>61</v>
      </c>
      <c r="AG10" s="2225"/>
      <c r="AH10" s="2185"/>
      <c r="AI10" s="119" t="s">
        <v>61</v>
      </c>
      <c r="AJ10" s="2614"/>
      <c r="AK10" s="2615"/>
      <c r="AL10" s="120" t="s">
        <v>61</v>
      </c>
      <c r="AM10" s="2184"/>
      <c r="AN10" s="2185"/>
      <c r="AO10" s="119" t="s">
        <v>61</v>
      </c>
      <c r="AP10" s="118"/>
      <c r="AQ10" s="2235">
        <f>F10+I10+L10+O10+R10+U10+X10+AA10+AD10+AG10+AJ10+AM10</f>
        <v>0</v>
      </c>
      <c r="AR10" s="2403"/>
      <c r="AS10" s="121" t="s">
        <v>61</v>
      </c>
      <c r="AT10" s="118"/>
      <c r="AU10" s="118"/>
      <c r="AV10" s="118"/>
      <c r="AW10" s="118"/>
      <c r="AX10" s="118"/>
      <c r="AY10" s="118"/>
      <c r="AZ10" s="118"/>
      <c r="BA10" s="609"/>
    </row>
    <row r="11" spans="1:53" ht="23.25" customHeight="1">
      <c r="T11" s="610"/>
      <c r="W11" s="611"/>
      <c r="Y11" s="118" t="s">
        <v>214</v>
      </c>
      <c r="AF11" s="609"/>
    </row>
    <row r="12" spans="1:53" ht="25.5" customHeight="1">
      <c r="B12" s="612"/>
      <c r="C12" s="613"/>
      <c r="D12" s="613"/>
      <c r="E12" s="613"/>
      <c r="F12" s="613"/>
      <c r="G12" s="613"/>
      <c r="H12" s="613"/>
      <c r="I12" s="613"/>
      <c r="J12" s="613"/>
      <c r="K12" s="613"/>
      <c r="L12" s="613"/>
      <c r="M12" s="613"/>
      <c r="N12" s="613"/>
      <c r="O12" s="613"/>
      <c r="P12" s="614"/>
      <c r="Q12" s="613"/>
      <c r="R12" s="613"/>
      <c r="S12" s="613"/>
      <c r="T12" s="613"/>
      <c r="U12" s="613"/>
      <c r="V12" s="613"/>
      <c r="W12" s="613"/>
      <c r="X12" s="613"/>
      <c r="Y12" s="613"/>
      <c r="Z12" s="613"/>
      <c r="AA12" s="613"/>
      <c r="AB12" s="613"/>
      <c r="AC12" s="613"/>
      <c r="AD12" s="613"/>
      <c r="AE12" s="613"/>
      <c r="AF12" s="615"/>
      <c r="AG12" s="612"/>
      <c r="AH12" s="612"/>
      <c r="AI12" s="612"/>
      <c r="AJ12" s="612"/>
      <c r="AK12" s="612"/>
      <c r="AL12" s="616"/>
      <c r="AM12" s="612"/>
      <c r="AN12" s="612"/>
      <c r="AO12" s="2611"/>
      <c r="AP12" s="2611"/>
      <c r="AQ12" s="2611"/>
      <c r="AR12" s="2611"/>
      <c r="AS12" s="617"/>
    </row>
    <row r="13" spans="1:53" ht="35.25" customHeight="1">
      <c r="B13" s="604"/>
      <c r="C13" s="601"/>
      <c r="D13" s="601"/>
      <c r="E13" s="601"/>
      <c r="P13" s="2228" t="s">
        <v>672</v>
      </c>
      <c r="Q13" s="2228"/>
      <c r="R13" s="2228"/>
      <c r="S13" s="2228"/>
      <c r="T13" s="2228"/>
      <c r="U13" s="2228"/>
      <c r="V13" s="2240" t="str">
        <f>IF(AQ10=0,"",ROUNDUP(AQ10/12,1))</f>
        <v/>
      </c>
      <c r="W13" s="2241"/>
      <c r="X13" s="2241"/>
      <c r="Y13" s="2241"/>
      <c r="Z13" s="2241"/>
      <c r="AA13" s="2241"/>
      <c r="AB13" s="2242"/>
      <c r="AC13" s="2606" t="s">
        <v>674</v>
      </c>
      <c r="AD13" s="2607"/>
      <c r="AE13" s="2607"/>
      <c r="AF13" s="2607"/>
      <c r="AG13" s="2607"/>
      <c r="AH13" s="2607"/>
      <c r="AI13" s="2607"/>
      <c r="AJ13" s="2608"/>
      <c r="AK13" s="2261" t="e">
        <f>ROUNDUP(V13/25,0)</f>
        <v>#VALUE!</v>
      </c>
      <c r="AL13" s="2262"/>
      <c r="AM13" s="2262"/>
      <c r="AN13" s="2262"/>
      <c r="AO13" s="2612"/>
      <c r="AP13" s="2613"/>
      <c r="AQ13" s="2613"/>
      <c r="AR13" s="2613"/>
      <c r="AS13" s="555"/>
      <c r="AT13" s="618"/>
    </row>
    <row r="14" spans="1:53" ht="35.25" customHeight="1">
      <c r="B14" s="619"/>
      <c r="C14" s="601"/>
      <c r="D14" s="601"/>
      <c r="E14" s="601"/>
      <c r="P14" s="2256" t="s">
        <v>677</v>
      </c>
      <c r="Q14" s="2233"/>
      <c r="R14" s="2233"/>
      <c r="S14" s="2233"/>
      <c r="T14" s="2233"/>
      <c r="U14" s="2234"/>
      <c r="V14" s="2262">
        <f>Q7</f>
        <v>0</v>
      </c>
      <c r="W14" s="2347"/>
      <c r="X14" s="2347"/>
      <c r="Y14" s="2347"/>
      <c r="Z14" s="2347"/>
      <c r="AA14" s="2347"/>
      <c r="AB14" s="2348"/>
      <c r="AC14" s="2606" t="s">
        <v>675</v>
      </c>
      <c r="AD14" s="2607"/>
      <c r="AE14" s="2607"/>
      <c r="AF14" s="2607"/>
      <c r="AG14" s="2607"/>
      <c r="AH14" s="2607"/>
      <c r="AI14" s="2607"/>
      <c r="AJ14" s="2608"/>
      <c r="AK14" s="2261" t="e">
        <f>IF(AK13&lt;=V14,"適合","不適合")</f>
        <v>#VALUE!</v>
      </c>
      <c r="AL14" s="2262"/>
      <c r="AM14" s="2262"/>
      <c r="AN14" s="2262"/>
      <c r="AO14" s="2612"/>
      <c r="AP14" s="2613"/>
      <c r="AQ14" s="2613"/>
      <c r="AR14" s="2613"/>
      <c r="AS14" s="555"/>
      <c r="AT14" s="613"/>
    </row>
    <row r="15" spans="1:53">
      <c r="C15" s="601"/>
      <c r="D15" s="601"/>
      <c r="AG15" s="118"/>
      <c r="AH15" s="118"/>
      <c r="AI15" s="118"/>
      <c r="AJ15" s="118"/>
      <c r="AO15" s="118"/>
      <c r="AP15" s="118"/>
      <c r="AQ15" s="118"/>
      <c r="AR15" s="118"/>
      <c r="AS15" s="118"/>
      <c r="AT15" s="118"/>
    </row>
    <row r="16" spans="1:53">
      <c r="C16" s="601"/>
      <c r="D16" s="601"/>
      <c r="AG16" s="118"/>
      <c r="AH16" s="118"/>
      <c r="AI16" s="118"/>
      <c r="AJ16" s="118"/>
      <c r="AO16" s="118"/>
      <c r="AP16" s="118"/>
      <c r="AQ16" s="118"/>
      <c r="AR16" s="118"/>
      <c r="AS16" s="118"/>
      <c r="AT16" s="118"/>
    </row>
    <row r="17" spans="6:40">
      <c r="AG17" s="118"/>
      <c r="AH17" s="2610"/>
      <c r="AI17" s="2610"/>
      <c r="AJ17" s="2610"/>
      <c r="AK17" s="2610"/>
    </row>
    <row r="18" spans="6:40" hidden="1">
      <c r="P18" s="620">
        <v>2</v>
      </c>
      <c r="Q18" s="620"/>
      <c r="R18" s="620"/>
      <c r="S18" s="620"/>
      <c r="T18" s="620"/>
      <c r="U18" s="620"/>
      <c r="V18" s="620"/>
      <c r="W18" s="620">
        <v>9</v>
      </c>
      <c r="X18" s="621">
        <v>10</v>
      </c>
      <c r="Y18" s="620"/>
      <c r="Z18" s="620"/>
      <c r="AA18" s="620">
        <v>13</v>
      </c>
      <c r="AB18" s="620">
        <v>14</v>
      </c>
      <c r="AG18" s="118"/>
      <c r="AH18" s="118"/>
      <c r="AI18" s="118"/>
      <c r="AJ18" s="118"/>
    </row>
    <row r="19" spans="6:40" hidden="1">
      <c r="F19" s="622"/>
      <c r="G19" s="622"/>
      <c r="H19" s="622"/>
      <c r="I19" s="622"/>
      <c r="J19" s="622"/>
      <c r="K19" s="622"/>
      <c r="L19" s="622"/>
      <c r="M19" s="622"/>
      <c r="N19" s="622"/>
      <c r="O19" s="620">
        <v>1</v>
      </c>
      <c r="P19" s="623" t="s">
        <v>102</v>
      </c>
      <c r="Q19" s="624"/>
      <c r="R19" s="624"/>
      <c r="S19" s="624"/>
      <c r="T19" s="624"/>
      <c r="U19" s="624"/>
      <c r="V19" s="624"/>
      <c r="W19" s="625">
        <v>1</v>
      </c>
      <c r="X19" s="626"/>
      <c r="Y19" s="627"/>
      <c r="Z19" s="628"/>
      <c r="AA19" s="625"/>
      <c r="AB19" s="625"/>
      <c r="AC19" s="622"/>
      <c r="AD19" s="622"/>
      <c r="AG19" s="118"/>
      <c r="AH19" s="118"/>
      <c r="AI19" s="118"/>
      <c r="AJ19" s="118"/>
    </row>
    <row r="20" spans="6:40" hidden="1">
      <c r="F20" s="622"/>
      <c r="G20" s="622"/>
      <c r="H20" s="622">
        <v>23</v>
      </c>
      <c r="I20" s="622">
        <v>1</v>
      </c>
      <c r="J20" s="622"/>
      <c r="K20" s="622"/>
      <c r="L20" s="622"/>
      <c r="M20" s="622"/>
      <c r="N20" s="622"/>
      <c r="O20" s="625">
        <v>1</v>
      </c>
      <c r="P20" s="623" t="s">
        <v>255</v>
      </c>
      <c r="Q20" s="624"/>
      <c r="R20" s="624"/>
      <c r="S20" s="624"/>
      <c r="T20" s="624"/>
      <c r="U20" s="624"/>
      <c r="V20" s="624"/>
      <c r="W20" s="625">
        <v>41</v>
      </c>
      <c r="X20" s="629" t="s">
        <v>528</v>
      </c>
      <c r="Y20" s="630"/>
      <c r="Z20" s="631"/>
      <c r="AA20" s="625">
        <v>6</v>
      </c>
      <c r="AB20" s="625"/>
      <c r="AC20" s="622"/>
      <c r="AD20" s="622"/>
      <c r="AG20" s="118"/>
      <c r="AH20" s="118"/>
      <c r="AI20" s="118"/>
      <c r="AJ20" s="118"/>
    </row>
    <row r="21" spans="6:40" hidden="1">
      <c r="F21" s="622"/>
      <c r="G21" s="622"/>
      <c r="H21" s="622">
        <v>24</v>
      </c>
      <c r="I21" s="622">
        <v>2</v>
      </c>
      <c r="J21" s="622"/>
      <c r="K21" s="622"/>
      <c r="L21" s="622"/>
      <c r="M21" s="622"/>
      <c r="N21" s="622"/>
      <c r="O21" s="625">
        <v>2</v>
      </c>
      <c r="P21" s="623" t="s">
        <v>256</v>
      </c>
      <c r="Q21" s="624"/>
      <c r="R21" s="624"/>
      <c r="S21" s="624"/>
      <c r="T21" s="624"/>
      <c r="U21" s="624"/>
      <c r="V21" s="624"/>
      <c r="W21" s="625">
        <v>42</v>
      </c>
      <c r="X21" s="629" t="s">
        <v>528</v>
      </c>
      <c r="Y21" s="630"/>
      <c r="Z21" s="631"/>
      <c r="AA21" s="625">
        <v>6</v>
      </c>
      <c r="AB21" s="625"/>
      <c r="AC21" s="622"/>
      <c r="AD21" s="622"/>
      <c r="AG21" s="118"/>
      <c r="AH21" s="118"/>
      <c r="AI21" s="118"/>
      <c r="AJ21" s="118"/>
      <c r="AM21" s="2609" t="e">
        <f>IF(#REF!=4,ROUNDDOWN(V13/15,1),"")</f>
        <v>#REF!</v>
      </c>
      <c r="AN21" s="2609"/>
    </row>
    <row r="22" spans="6:40" hidden="1">
      <c r="F22" s="622"/>
      <c r="G22" s="622"/>
      <c r="H22" s="622">
        <v>25</v>
      </c>
      <c r="I22" s="622">
        <v>3</v>
      </c>
      <c r="J22" s="622"/>
      <c r="K22" s="622"/>
      <c r="L22" s="622"/>
      <c r="M22" s="622"/>
      <c r="N22" s="622"/>
      <c r="O22" s="625">
        <v>3</v>
      </c>
      <c r="P22" s="623" t="s">
        <v>257</v>
      </c>
      <c r="Q22" s="624"/>
      <c r="R22" s="624"/>
      <c r="S22" s="624"/>
      <c r="T22" s="624"/>
      <c r="U22" s="624"/>
      <c r="V22" s="624"/>
      <c r="W22" s="625">
        <v>43</v>
      </c>
      <c r="X22" s="629" t="s">
        <v>528</v>
      </c>
      <c r="Y22" s="630"/>
      <c r="Z22" s="631"/>
      <c r="AA22" s="625">
        <v>6</v>
      </c>
      <c r="AB22" s="625"/>
      <c r="AC22" s="622"/>
      <c r="AD22" s="622"/>
      <c r="AG22" s="118"/>
      <c r="AH22" s="118"/>
      <c r="AI22" s="118"/>
      <c r="AJ22" s="118"/>
    </row>
    <row r="23" spans="6:40" hidden="1">
      <c r="F23" s="622"/>
      <c r="G23" s="622"/>
      <c r="H23" s="622"/>
      <c r="I23" s="622">
        <v>4</v>
      </c>
      <c r="J23" s="622"/>
      <c r="K23" s="622"/>
      <c r="L23" s="622"/>
      <c r="M23" s="622"/>
      <c r="N23" s="622"/>
      <c r="O23" s="625">
        <v>4</v>
      </c>
      <c r="P23" s="623" t="s">
        <v>103</v>
      </c>
      <c r="Q23" s="624"/>
      <c r="R23" s="624"/>
      <c r="S23" s="624"/>
      <c r="T23" s="624"/>
      <c r="U23" s="624"/>
      <c r="V23" s="624"/>
      <c r="W23" s="625">
        <v>45</v>
      </c>
      <c r="X23" s="629" t="s">
        <v>529</v>
      </c>
      <c r="Y23" s="630"/>
      <c r="Z23" s="631"/>
      <c r="AA23" s="625">
        <v>10</v>
      </c>
      <c r="AB23" s="632">
        <v>7.5</v>
      </c>
      <c r="AC23" s="622"/>
      <c r="AD23" s="622"/>
      <c r="AG23" s="118"/>
      <c r="AH23" s="118"/>
      <c r="AI23" s="118"/>
      <c r="AJ23" s="118"/>
    </row>
    <row r="24" spans="6:40" hidden="1">
      <c r="F24" s="622"/>
      <c r="G24" s="622"/>
      <c r="H24" s="622"/>
      <c r="I24" s="622">
        <v>5</v>
      </c>
      <c r="J24" s="622"/>
      <c r="K24" s="622"/>
      <c r="L24" s="622"/>
      <c r="M24" s="622"/>
      <c r="N24" s="622"/>
      <c r="O24" s="625">
        <v>5</v>
      </c>
      <c r="P24" s="623" t="s">
        <v>104</v>
      </c>
      <c r="Q24" s="624"/>
      <c r="R24" s="624"/>
      <c r="S24" s="624"/>
      <c r="T24" s="624"/>
      <c r="U24" s="624"/>
      <c r="V24" s="624"/>
      <c r="W24" s="625">
        <v>46</v>
      </c>
      <c r="X24" s="629" t="s">
        <v>529</v>
      </c>
      <c r="Y24" s="630"/>
      <c r="Z24" s="631"/>
      <c r="AA24" s="625">
        <v>10</v>
      </c>
      <c r="AB24" s="632">
        <v>7.5</v>
      </c>
      <c r="AC24" s="622"/>
      <c r="AD24" s="622"/>
      <c r="AG24" s="118"/>
      <c r="AH24" s="118"/>
      <c r="AI24" s="118"/>
      <c r="AJ24" s="118"/>
    </row>
    <row r="25" spans="6:40" hidden="1">
      <c r="F25" s="622"/>
      <c r="G25" s="622"/>
      <c r="H25" s="622"/>
      <c r="I25" s="622">
        <v>6</v>
      </c>
      <c r="J25" s="622"/>
      <c r="K25" s="622"/>
      <c r="L25" s="622"/>
      <c r="M25" s="622"/>
      <c r="N25" s="622"/>
      <c r="O25" s="625">
        <v>6</v>
      </c>
      <c r="P25" s="622"/>
      <c r="Q25" s="622"/>
      <c r="R25" s="622"/>
      <c r="S25" s="622"/>
      <c r="T25" s="622"/>
      <c r="U25" s="622"/>
      <c r="V25" s="622"/>
      <c r="W25" s="622"/>
      <c r="X25" s="633"/>
      <c r="Y25" s="633"/>
      <c r="Z25" s="633"/>
      <c r="AA25" s="622"/>
      <c r="AB25" s="622"/>
      <c r="AC25" s="622"/>
      <c r="AD25" s="622"/>
      <c r="AG25" s="118"/>
      <c r="AH25" s="118"/>
    </row>
    <row r="26" spans="6:40" hidden="1">
      <c r="F26" s="622"/>
      <c r="G26" s="622"/>
      <c r="H26" s="622"/>
      <c r="I26" s="622">
        <v>7</v>
      </c>
      <c r="J26" s="622"/>
      <c r="K26" s="622"/>
      <c r="L26" s="622"/>
      <c r="M26" s="622"/>
      <c r="N26" s="622"/>
      <c r="O26" s="622"/>
      <c r="P26" s="622"/>
      <c r="Q26" s="622"/>
      <c r="R26" s="622"/>
      <c r="S26" s="622"/>
      <c r="T26" s="622"/>
      <c r="U26" s="622"/>
      <c r="V26" s="622"/>
      <c r="W26" s="622"/>
      <c r="X26" s="622"/>
      <c r="Y26" s="622"/>
      <c r="Z26" s="622"/>
      <c r="AA26" s="622"/>
      <c r="AB26" s="622"/>
      <c r="AC26" s="622"/>
      <c r="AD26" s="622"/>
      <c r="AG26" s="118"/>
      <c r="AH26" s="118"/>
    </row>
    <row r="27" spans="6:40" hidden="1">
      <c r="F27" s="622"/>
      <c r="G27" s="622"/>
      <c r="H27" s="622"/>
      <c r="I27" s="622">
        <v>8</v>
      </c>
      <c r="J27" s="622"/>
      <c r="K27" s="622"/>
      <c r="L27" s="622"/>
      <c r="M27" s="622"/>
      <c r="N27" s="622"/>
      <c r="O27" s="622"/>
      <c r="P27" s="622"/>
      <c r="Q27" s="622"/>
      <c r="R27" s="622"/>
      <c r="S27" s="622"/>
      <c r="T27" s="622"/>
      <c r="U27" s="622"/>
      <c r="V27" s="622"/>
      <c r="W27" s="622"/>
      <c r="X27" s="622"/>
      <c r="Y27" s="622"/>
      <c r="Z27" s="622"/>
      <c r="AA27" s="622"/>
      <c r="AB27" s="622"/>
      <c r="AC27" s="622"/>
      <c r="AD27" s="622"/>
      <c r="AG27" s="118"/>
      <c r="AH27" s="118"/>
    </row>
    <row r="28" spans="6:40" hidden="1">
      <c r="F28" s="622"/>
      <c r="G28" s="622"/>
      <c r="H28" s="622"/>
      <c r="I28" s="622">
        <v>9</v>
      </c>
      <c r="J28" s="622"/>
      <c r="K28" s="622"/>
      <c r="L28" s="622"/>
      <c r="M28" s="622"/>
      <c r="N28" s="622"/>
      <c r="O28" s="622"/>
      <c r="P28" s="622"/>
      <c r="Q28" s="622"/>
      <c r="R28" s="622"/>
      <c r="S28" s="622"/>
      <c r="T28" s="622"/>
      <c r="U28" s="622"/>
      <c r="V28" s="622"/>
      <c r="W28" s="622"/>
      <c r="X28" s="622"/>
      <c r="Y28" s="622"/>
      <c r="Z28" s="622"/>
      <c r="AA28" s="622"/>
      <c r="AB28" s="622"/>
      <c r="AC28" s="622"/>
      <c r="AD28" s="622"/>
      <c r="AG28" s="118"/>
      <c r="AH28" s="118"/>
    </row>
    <row r="29" spans="6:40" hidden="1">
      <c r="F29" s="622"/>
      <c r="G29" s="622"/>
      <c r="H29" s="622"/>
      <c r="I29" s="622">
        <v>10</v>
      </c>
      <c r="J29" s="622"/>
      <c r="K29" s="622"/>
      <c r="L29" s="622"/>
      <c r="M29" s="622"/>
      <c r="N29" s="622"/>
      <c r="O29" s="622"/>
      <c r="P29" s="622"/>
      <c r="Q29" s="622"/>
      <c r="R29" s="622"/>
      <c r="S29" s="622"/>
      <c r="T29" s="622"/>
      <c r="U29" s="622"/>
      <c r="V29" s="622"/>
      <c r="W29" s="622"/>
      <c r="X29" s="622"/>
      <c r="Y29" s="622"/>
      <c r="Z29" s="622"/>
      <c r="AA29" s="622"/>
      <c r="AB29" s="622"/>
      <c r="AC29" s="622"/>
      <c r="AD29" s="622"/>
      <c r="AG29" s="118"/>
      <c r="AH29" s="118"/>
    </row>
    <row r="30" spans="6:40" hidden="1">
      <c r="F30" s="622"/>
      <c r="G30" s="622"/>
      <c r="H30" s="622"/>
      <c r="I30" s="622">
        <v>11</v>
      </c>
      <c r="J30" s="622"/>
      <c r="K30" s="622"/>
      <c r="L30" s="622"/>
      <c r="M30" s="622"/>
      <c r="N30" s="622"/>
      <c r="O30" s="622"/>
      <c r="P30" s="622"/>
      <c r="Q30" s="622"/>
      <c r="R30" s="622"/>
      <c r="S30" s="622"/>
      <c r="T30" s="622"/>
      <c r="U30" s="622"/>
      <c r="V30" s="622"/>
      <c r="W30" s="622"/>
      <c r="X30" s="622"/>
      <c r="Y30" s="622"/>
      <c r="Z30" s="622"/>
      <c r="AA30" s="622"/>
      <c r="AB30" s="622"/>
      <c r="AC30" s="622"/>
      <c r="AD30" s="622"/>
      <c r="AG30" s="118"/>
      <c r="AH30" s="118"/>
    </row>
    <row r="31" spans="6:40" hidden="1">
      <c r="F31" s="622"/>
      <c r="G31" s="622"/>
      <c r="H31" s="622"/>
      <c r="I31" s="622">
        <v>12</v>
      </c>
      <c r="J31" s="622"/>
      <c r="K31" s="622"/>
      <c r="L31" s="622"/>
      <c r="M31" s="622"/>
      <c r="N31" s="622"/>
      <c r="O31" s="622"/>
      <c r="AC31" s="622"/>
      <c r="AD31" s="622"/>
      <c r="AG31" s="118"/>
      <c r="AH31" s="118"/>
    </row>
    <row r="32" spans="6:40" hidden="1"/>
    <row r="33" hidden="1"/>
  </sheetData>
  <sheetProtection password="CC43" sheet="1" objects="1" scenarios="1"/>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4"/>
  <pageMargins left="0.7" right="0.7" top="0.75" bottom="0.75" header="0.3" footer="0.3"/>
  <pageSetup paperSize="9" scale="4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A33"/>
  <sheetViews>
    <sheetView showGridLines="0" view="pageBreakPreview" zoomScale="75" zoomScaleNormal="100" zoomScaleSheetLayoutView="75" workbookViewId="0">
      <selection activeCell="AK14" sqref="AK14:AN14"/>
    </sheetView>
  </sheetViews>
  <sheetFormatPr defaultColWidth="9" defaultRowHeight="13"/>
  <cols>
    <col min="1" max="1" width="1.90625" style="601" customWidth="1"/>
    <col min="2" max="2" width="19.08984375" style="601" customWidth="1"/>
    <col min="3" max="3" width="2.90625" style="118" customWidth="1"/>
    <col min="4" max="4" width="3.08984375" style="118" customWidth="1"/>
    <col min="5" max="5" width="4.08984375" style="118" customWidth="1"/>
    <col min="6" max="7" width="3.08984375" style="118" customWidth="1"/>
    <col min="8" max="8" width="4.6328125" style="118" customWidth="1"/>
    <col min="9" max="10" width="3.08984375" style="118" customWidth="1"/>
    <col min="11" max="11" width="4.6328125" style="118" customWidth="1"/>
    <col min="12" max="13" width="3.08984375" style="118" customWidth="1"/>
    <col min="14" max="14" width="4.6328125" style="118" customWidth="1"/>
    <col min="15" max="16" width="3.08984375" style="118" customWidth="1"/>
    <col min="17" max="17" width="4.6328125" style="118" customWidth="1"/>
    <col min="18" max="19" width="3.08984375" style="118" customWidth="1"/>
    <col min="20" max="20" width="4.6328125" style="118" customWidth="1"/>
    <col min="21" max="22" width="3.08984375" style="118" customWidth="1"/>
    <col min="23" max="23" width="4.6328125" style="118" customWidth="1"/>
    <col min="24" max="25" width="3.08984375" style="118" customWidth="1"/>
    <col min="26" max="26" width="4.6328125" style="118" customWidth="1"/>
    <col min="27" max="28" width="3.08984375" style="118" customWidth="1"/>
    <col min="29" max="29" width="4.6328125" style="118" customWidth="1"/>
    <col min="30" max="31" width="3.08984375" style="118" customWidth="1"/>
    <col min="32" max="32" width="5.08984375" style="118" customWidth="1"/>
    <col min="33" max="34" width="3.08984375" style="601" customWidth="1"/>
    <col min="35" max="35" width="4.6328125" style="601" customWidth="1"/>
    <col min="36" max="37" width="3.08984375" style="601" customWidth="1"/>
    <col min="38" max="38" width="4.90625" style="601" customWidth="1"/>
    <col min="39" max="40" width="3.08984375" style="601" customWidth="1"/>
    <col min="41" max="42" width="4.6328125" style="601" customWidth="1"/>
    <col min="43" max="43" width="4.08984375" style="601" customWidth="1"/>
    <col min="44" max="44" width="3.08984375" style="601" customWidth="1"/>
    <col min="45" max="45" width="7.36328125" style="601" customWidth="1"/>
    <col min="46" max="16384" width="9" style="601"/>
  </cols>
  <sheetData>
    <row r="1" spans="1:53" s="599" customFormat="1" ht="22.5" customHeight="1">
      <c r="A1" s="592" t="s">
        <v>1149</v>
      </c>
      <c r="B1" s="593"/>
      <c r="C1" s="2611"/>
      <c r="D1" s="2611"/>
      <c r="E1" s="2611"/>
      <c r="F1" s="594"/>
      <c r="G1" s="595" t="s">
        <v>1148</v>
      </c>
      <c r="H1" s="595"/>
      <c r="I1" s="595"/>
      <c r="J1" s="595"/>
      <c r="K1" s="595"/>
      <c r="L1" s="595"/>
      <c r="M1" s="595"/>
      <c r="N1" s="595"/>
      <c r="O1" s="595"/>
      <c r="P1" s="595"/>
      <c r="Q1" s="595"/>
      <c r="R1" s="595"/>
      <c r="S1" s="595"/>
      <c r="T1" s="595"/>
      <c r="U1" s="595"/>
      <c r="V1" s="595"/>
      <c r="W1" s="595"/>
      <c r="X1" s="595"/>
      <c r="Y1" s="595"/>
      <c r="Z1" s="595"/>
      <c r="AA1" s="595"/>
      <c r="AB1" s="595"/>
      <c r="AC1" s="595"/>
      <c r="AD1" s="594"/>
      <c r="AE1" s="594"/>
      <c r="AF1" s="594"/>
      <c r="AG1" s="594"/>
      <c r="AH1" s="594"/>
      <c r="AI1" s="594"/>
      <c r="AJ1" s="594"/>
      <c r="AK1" s="594"/>
      <c r="AL1" s="596"/>
      <c r="AM1" s="596"/>
      <c r="AN1" s="596"/>
      <c r="AO1" s="596"/>
      <c r="AP1" s="597"/>
      <c r="AQ1" s="596"/>
      <c r="AR1" s="596"/>
      <c r="AS1" s="598"/>
      <c r="AT1" s="596"/>
    </row>
    <row r="2" spans="1:53" s="599" customFormat="1" ht="22.5" customHeight="1">
      <c r="A2" s="592"/>
      <c r="B2" s="593"/>
      <c r="C2" s="594"/>
      <c r="D2" s="594"/>
      <c r="E2" s="594"/>
      <c r="F2" s="594"/>
      <c r="G2" s="595"/>
      <c r="H2" s="595"/>
      <c r="I2" s="595"/>
      <c r="J2" s="595"/>
      <c r="K2" s="595"/>
      <c r="L2" s="595"/>
      <c r="M2" s="595"/>
      <c r="N2" s="595"/>
      <c r="O2" s="595"/>
      <c r="P2" s="595"/>
      <c r="Q2" s="595"/>
      <c r="R2" s="595"/>
      <c r="S2" s="595"/>
      <c r="T2" s="595"/>
      <c r="U2" s="595"/>
      <c r="V2" s="595"/>
      <c r="W2" s="595"/>
      <c r="X2" s="595"/>
      <c r="Y2" s="595"/>
      <c r="Z2" s="595"/>
      <c r="AA2" s="595"/>
      <c r="AB2" s="595"/>
      <c r="AC2" s="595"/>
      <c r="AD2" s="594"/>
      <c r="AE2" s="594"/>
      <c r="AF2" s="594"/>
      <c r="AG2" s="594"/>
      <c r="AH2" s="594"/>
      <c r="AI2" s="594"/>
      <c r="AJ2" s="594"/>
      <c r="AK2" s="594"/>
      <c r="AL2" s="596"/>
      <c r="AM2" s="596"/>
      <c r="AN2" s="596"/>
      <c r="AO2" s="596"/>
      <c r="AP2" s="597"/>
      <c r="AQ2" s="596"/>
      <c r="AR2" s="596"/>
      <c r="AS2" s="598"/>
      <c r="AT2" s="596"/>
    </row>
    <row r="3" spans="1:53" s="599" customFormat="1" ht="12" customHeight="1" thickBot="1">
      <c r="B3" s="593"/>
      <c r="C3" s="594"/>
      <c r="D3" s="594"/>
      <c r="E3" s="594"/>
      <c r="F3" s="594"/>
      <c r="G3" s="593"/>
      <c r="H3" s="594"/>
      <c r="J3" s="594"/>
      <c r="K3" s="594"/>
      <c r="L3" s="594"/>
      <c r="M3" s="594"/>
      <c r="N3" s="594"/>
      <c r="O3" s="594"/>
      <c r="P3" s="594"/>
      <c r="Q3" s="594"/>
      <c r="R3" s="594"/>
      <c r="S3" s="594"/>
      <c r="T3" s="594"/>
      <c r="U3" s="594"/>
      <c r="V3" s="594"/>
      <c r="W3" s="594"/>
      <c r="X3" s="594"/>
      <c r="Y3" s="594"/>
      <c r="Z3" s="594"/>
      <c r="AA3" s="594"/>
      <c r="AB3" s="594"/>
      <c r="AC3" s="594"/>
      <c r="AD3" s="594"/>
      <c r="AE3" s="594"/>
      <c r="AF3" s="594"/>
      <c r="AG3" s="594"/>
      <c r="AH3" s="594"/>
      <c r="AI3" s="594"/>
      <c r="AJ3" s="594"/>
      <c r="AK3" s="594"/>
      <c r="AL3" s="596"/>
      <c r="AM3" s="596"/>
      <c r="AN3" s="596"/>
      <c r="AO3" s="596"/>
      <c r="AP3" s="596"/>
      <c r="AQ3" s="596"/>
      <c r="AR3" s="596"/>
      <c r="AS3" s="600"/>
      <c r="AT3" s="596"/>
    </row>
    <row r="4" spans="1:53" ht="31.5" customHeight="1" thickBot="1">
      <c r="B4" s="1166" t="s">
        <v>642</v>
      </c>
      <c r="C4" s="2151"/>
      <c r="D4" s="2155"/>
      <c r="E4" s="2630" t="s">
        <v>350</v>
      </c>
      <c r="F4" s="2628"/>
      <c r="G4" s="2151"/>
      <c r="H4" s="2152"/>
      <c r="I4" s="2630" t="s">
        <v>351</v>
      </c>
      <c r="J4" s="2628"/>
      <c r="K4" s="2628" t="s">
        <v>222</v>
      </c>
      <c r="L4" s="2628"/>
      <c r="M4" s="2628" t="s">
        <v>642</v>
      </c>
      <c r="N4" s="2629"/>
      <c r="O4" s="2151"/>
      <c r="P4" s="2155"/>
      <c r="Q4" s="2630" t="s">
        <v>350</v>
      </c>
      <c r="R4" s="2628"/>
      <c r="S4" s="2151"/>
      <c r="T4" s="2152"/>
      <c r="U4" s="2630" t="s">
        <v>351</v>
      </c>
      <c r="V4" s="2628"/>
      <c r="W4" s="601"/>
      <c r="X4" s="601"/>
      <c r="Y4" s="601"/>
      <c r="Z4" s="601"/>
      <c r="AA4" s="601"/>
      <c r="AB4" s="601"/>
      <c r="AC4" s="601"/>
      <c r="AD4" s="601"/>
      <c r="AE4" s="601"/>
      <c r="AF4" s="601"/>
    </row>
    <row r="5" spans="1:53" ht="20.25" customHeight="1" thickBot="1">
      <c r="AE5" s="602" t="s">
        <v>41</v>
      </c>
      <c r="AF5" s="603"/>
      <c r="AG5" s="604"/>
      <c r="AH5" s="604"/>
      <c r="AI5" s="604"/>
      <c r="AJ5" s="604"/>
      <c r="AK5" s="604"/>
      <c r="AL5" s="604"/>
    </row>
    <row r="6" spans="1:53" ht="43.5" customHeight="1" thickBot="1">
      <c r="B6" s="605" t="s">
        <v>42</v>
      </c>
      <c r="C6" s="2156"/>
      <c r="D6" s="2157"/>
      <c r="E6" s="2157"/>
      <c r="F6" s="2157"/>
      <c r="G6" s="2157"/>
      <c r="H6" s="2157"/>
      <c r="I6" s="2157"/>
      <c r="J6" s="2157"/>
      <c r="K6" s="2158"/>
      <c r="L6" s="2621" t="s">
        <v>43</v>
      </c>
      <c r="M6" s="2622"/>
      <c r="N6" s="2623"/>
      <c r="O6" s="2156"/>
      <c r="P6" s="2157"/>
      <c r="Q6" s="2157"/>
      <c r="R6" s="2157"/>
      <c r="S6" s="2157"/>
      <c r="T6" s="2157"/>
      <c r="U6" s="2157"/>
      <c r="V6" s="2157"/>
      <c r="W6" s="2157"/>
      <c r="X6" s="2157"/>
      <c r="Y6" s="2157"/>
      <c r="Z6" s="2157"/>
      <c r="AA6" s="2158"/>
      <c r="AB6" s="606"/>
      <c r="AC6" s="601"/>
      <c r="AD6" s="606"/>
      <c r="AE6" s="606"/>
      <c r="AF6" s="601"/>
    </row>
    <row r="7" spans="1:53" ht="43.5" customHeight="1" thickBot="1">
      <c r="B7" s="605" t="s">
        <v>250</v>
      </c>
      <c r="C7" s="2162"/>
      <c r="D7" s="2176"/>
      <c r="E7" s="2176"/>
      <c r="F7" s="2176"/>
      <c r="G7" s="2176"/>
      <c r="H7" s="2176"/>
      <c r="I7" s="2176"/>
      <c r="J7" s="2176"/>
      <c r="K7" s="2163"/>
      <c r="L7" s="2624" t="s">
        <v>649</v>
      </c>
      <c r="M7" s="2625"/>
      <c r="N7" s="2625"/>
      <c r="O7" s="2625"/>
      <c r="P7" s="2626">
        <v>2</v>
      </c>
      <c r="Q7" s="2604"/>
      <c r="R7" s="2605"/>
      <c r="S7" s="2605"/>
      <c r="T7" s="2605"/>
      <c r="U7" s="2605"/>
      <c r="V7" s="607"/>
      <c r="W7" s="601"/>
      <c r="X7" s="601"/>
      <c r="Y7" s="601"/>
      <c r="Z7" s="601"/>
      <c r="AA7" s="601"/>
      <c r="AB7" s="601"/>
      <c r="AC7" s="601"/>
      <c r="AD7" s="601"/>
      <c r="AE7" s="601"/>
      <c r="AF7" s="601"/>
    </row>
    <row r="8" spans="1:53" ht="41.25" customHeight="1" thickBot="1">
      <c r="Y8" s="2627"/>
      <c r="Z8" s="2627"/>
      <c r="AA8" s="2627"/>
      <c r="AB8" s="2627"/>
      <c r="AC8" s="2627"/>
      <c r="AD8" s="2627"/>
      <c r="AE8" s="2627"/>
      <c r="AF8" s="2627"/>
      <c r="AG8" s="2627"/>
      <c r="AH8" s="2627"/>
      <c r="AI8" s="2627"/>
      <c r="AJ8" s="2627"/>
      <c r="AK8" s="2627"/>
      <c r="AL8" s="2627"/>
      <c r="AM8" s="2627"/>
      <c r="AN8" s="2627"/>
      <c r="AO8" s="2627"/>
      <c r="AP8" s="2627"/>
      <c r="AQ8" s="2627"/>
      <c r="AR8" s="2627"/>
      <c r="AS8" s="2627"/>
      <c r="AT8" s="608"/>
      <c r="AU8" s="608"/>
      <c r="AV8" s="608"/>
    </row>
    <row r="9" spans="1:53" ht="25.5" customHeight="1" thickBot="1">
      <c r="B9" s="2618" t="s">
        <v>48</v>
      </c>
      <c r="C9" s="2619"/>
      <c r="D9" s="2619"/>
      <c r="E9" s="2620"/>
      <c r="F9" s="2601" t="s">
        <v>49</v>
      </c>
      <c r="G9" s="2602"/>
      <c r="H9" s="2603"/>
      <c r="I9" s="2601" t="s">
        <v>50</v>
      </c>
      <c r="J9" s="2602"/>
      <c r="K9" s="2603"/>
      <c r="L9" s="2601" t="s">
        <v>51</v>
      </c>
      <c r="M9" s="2602"/>
      <c r="N9" s="2603"/>
      <c r="O9" s="2601" t="s">
        <v>52</v>
      </c>
      <c r="P9" s="2602"/>
      <c r="Q9" s="2603"/>
      <c r="R9" s="2601" t="s">
        <v>210</v>
      </c>
      <c r="S9" s="2602"/>
      <c r="T9" s="2603"/>
      <c r="U9" s="2601" t="s">
        <v>211</v>
      </c>
      <c r="V9" s="2602"/>
      <c r="W9" s="2603"/>
      <c r="X9" s="2601" t="s">
        <v>53</v>
      </c>
      <c r="Y9" s="2602"/>
      <c r="Z9" s="2603"/>
      <c r="AA9" s="2601" t="s">
        <v>54</v>
      </c>
      <c r="AB9" s="2602"/>
      <c r="AC9" s="2603"/>
      <c r="AD9" s="2601" t="s">
        <v>55</v>
      </c>
      <c r="AE9" s="2602"/>
      <c r="AF9" s="2616"/>
      <c r="AG9" s="2617" t="s">
        <v>56</v>
      </c>
      <c r="AH9" s="2602"/>
      <c r="AI9" s="2603"/>
      <c r="AJ9" s="2601" t="s">
        <v>212</v>
      </c>
      <c r="AK9" s="2602"/>
      <c r="AL9" s="2603"/>
      <c r="AM9" s="2601" t="s">
        <v>213</v>
      </c>
      <c r="AN9" s="2602"/>
      <c r="AO9" s="2603"/>
      <c r="AP9" s="118"/>
      <c r="AQ9" s="2601" t="s">
        <v>57</v>
      </c>
      <c r="AR9" s="2602"/>
      <c r="AS9" s="2603"/>
      <c r="AT9" s="118"/>
      <c r="AU9" s="118"/>
      <c r="AV9" s="118"/>
      <c r="AW9" s="118"/>
      <c r="AX9" s="609"/>
    </row>
    <row r="10" spans="1:53" ht="25.5" customHeight="1" thickBot="1">
      <c r="B10" s="2599" t="s">
        <v>678</v>
      </c>
      <c r="C10" s="2600"/>
      <c r="D10" s="2600"/>
      <c r="E10" s="2600"/>
      <c r="F10" s="2184"/>
      <c r="G10" s="2185"/>
      <c r="H10" s="119" t="s">
        <v>61</v>
      </c>
      <c r="I10" s="2184"/>
      <c r="J10" s="2185"/>
      <c r="K10" s="119" t="s">
        <v>61</v>
      </c>
      <c r="L10" s="2184"/>
      <c r="M10" s="2185"/>
      <c r="N10" s="119" t="s">
        <v>61</v>
      </c>
      <c r="O10" s="2184"/>
      <c r="P10" s="2185"/>
      <c r="Q10" s="119" t="s">
        <v>61</v>
      </c>
      <c r="R10" s="2184"/>
      <c r="S10" s="2185"/>
      <c r="T10" s="120" t="s">
        <v>61</v>
      </c>
      <c r="U10" s="2184"/>
      <c r="V10" s="2185"/>
      <c r="W10" s="119" t="s">
        <v>61</v>
      </c>
      <c r="X10" s="2184"/>
      <c r="Y10" s="2185"/>
      <c r="Z10" s="119" t="s">
        <v>61</v>
      </c>
      <c r="AA10" s="2184"/>
      <c r="AB10" s="2185"/>
      <c r="AC10" s="119" t="s">
        <v>61</v>
      </c>
      <c r="AD10" s="2184"/>
      <c r="AE10" s="2185"/>
      <c r="AF10" s="120" t="s">
        <v>61</v>
      </c>
      <c r="AG10" s="2225"/>
      <c r="AH10" s="2185"/>
      <c r="AI10" s="119" t="s">
        <v>61</v>
      </c>
      <c r="AJ10" s="2614"/>
      <c r="AK10" s="2615"/>
      <c r="AL10" s="120" t="s">
        <v>61</v>
      </c>
      <c r="AM10" s="2184"/>
      <c r="AN10" s="2185"/>
      <c r="AO10" s="119" t="s">
        <v>61</v>
      </c>
      <c r="AP10" s="118"/>
      <c r="AQ10" s="2235">
        <f>F10+I10+L10+O10+R10+U10+X10+AA10+AD10+AG10+AJ10+AM10</f>
        <v>0</v>
      </c>
      <c r="AR10" s="2403"/>
      <c r="AS10" s="121" t="s">
        <v>61</v>
      </c>
      <c r="AT10" s="118"/>
      <c r="AU10" s="118"/>
      <c r="AV10" s="118"/>
      <c r="AW10" s="118"/>
      <c r="AX10" s="118"/>
      <c r="AY10" s="118"/>
      <c r="AZ10" s="118"/>
      <c r="BA10" s="609"/>
    </row>
    <row r="11" spans="1:53" ht="23.25" customHeight="1">
      <c r="T11" s="610"/>
      <c r="W11" s="611"/>
      <c r="Y11" s="118" t="s">
        <v>214</v>
      </c>
      <c r="AF11" s="609"/>
    </row>
    <row r="12" spans="1:53" ht="25.5" customHeight="1">
      <c r="B12" s="612"/>
      <c r="C12" s="613"/>
      <c r="D12" s="613"/>
      <c r="E12" s="613"/>
      <c r="F12" s="613"/>
      <c r="G12" s="613"/>
      <c r="H12" s="613"/>
      <c r="I12" s="613"/>
      <c r="J12" s="613"/>
      <c r="K12" s="613"/>
      <c r="L12" s="613"/>
      <c r="M12" s="613"/>
      <c r="N12" s="613"/>
      <c r="O12" s="613"/>
      <c r="P12" s="614"/>
      <c r="Q12" s="613"/>
      <c r="R12" s="613"/>
      <c r="S12" s="613"/>
      <c r="T12" s="613"/>
      <c r="U12" s="613"/>
      <c r="V12" s="613"/>
      <c r="W12" s="613"/>
      <c r="X12" s="613"/>
      <c r="Y12" s="613"/>
      <c r="Z12" s="613"/>
      <c r="AA12" s="613"/>
      <c r="AB12" s="613"/>
      <c r="AC12" s="613"/>
      <c r="AD12" s="613"/>
      <c r="AE12" s="613"/>
      <c r="AF12" s="615"/>
      <c r="AG12" s="612"/>
      <c r="AH12" s="612"/>
      <c r="AI12" s="612"/>
      <c r="AJ12" s="612"/>
      <c r="AK12" s="612"/>
      <c r="AL12" s="616"/>
      <c r="AM12" s="612"/>
      <c r="AN12" s="612"/>
      <c r="AO12" s="2611"/>
      <c r="AP12" s="2611"/>
      <c r="AQ12" s="2611"/>
      <c r="AR12" s="2611"/>
      <c r="AS12" s="617"/>
    </row>
    <row r="13" spans="1:53" ht="35.25" customHeight="1">
      <c r="B13" s="604"/>
      <c r="C13" s="601"/>
      <c r="D13" s="601"/>
      <c r="E13" s="601"/>
      <c r="P13" s="2228" t="s">
        <v>672</v>
      </c>
      <c r="Q13" s="2228"/>
      <c r="R13" s="2228"/>
      <c r="S13" s="2228"/>
      <c r="T13" s="2228"/>
      <c r="U13" s="2228"/>
      <c r="V13" s="2240" t="str">
        <f>IF(AQ10=0,"",ROUNDUP(AQ10/12,1))</f>
        <v/>
      </c>
      <c r="W13" s="2241"/>
      <c r="X13" s="2241"/>
      <c r="Y13" s="2241"/>
      <c r="Z13" s="2241"/>
      <c r="AA13" s="2241"/>
      <c r="AB13" s="2242"/>
      <c r="AC13" s="2606" t="s">
        <v>674</v>
      </c>
      <c r="AD13" s="2607"/>
      <c r="AE13" s="2607"/>
      <c r="AF13" s="2607"/>
      <c r="AG13" s="2607"/>
      <c r="AH13" s="2607"/>
      <c r="AI13" s="2607"/>
      <c r="AJ13" s="2608"/>
      <c r="AK13" s="2261" t="e">
        <f>ROUNDUP(V13/15,1)</f>
        <v>#VALUE!</v>
      </c>
      <c r="AL13" s="2262"/>
      <c r="AM13" s="2262"/>
      <c r="AN13" s="2262"/>
      <c r="AO13" s="2612"/>
      <c r="AP13" s="2613"/>
      <c r="AQ13" s="2613"/>
      <c r="AR13" s="2613"/>
      <c r="AS13" s="555"/>
      <c r="AT13" s="618"/>
    </row>
    <row r="14" spans="1:53" ht="35.25" customHeight="1">
      <c r="B14" s="619"/>
      <c r="C14" s="601"/>
      <c r="D14" s="601"/>
      <c r="E14" s="601"/>
      <c r="P14" s="2256" t="s">
        <v>673</v>
      </c>
      <c r="Q14" s="2233"/>
      <c r="R14" s="2233"/>
      <c r="S14" s="2233"/>
      <c r="T14" s="2233"/>
      <c r="U14" s="2234"/>
      <c r="V14" s="2262">
        <f>Q7</f>
        <v>0</v>
      </c>
      <c r="W14" s="2347"/>
      <c r="X14" s="2347"/>
      <c r="Y14" s="2347"/>
      <c r="Z14" s="2347"/>
      <c r="AA14" s="2347"/>
      <c r="AB14" s="2348"/>
      <c r="AC14" s="2606" t="s">
        <v>675</v>
      </c>
      <c r="AD14" s="2607"/>
      <c r="AE14" s="2607"/>
      <c r="AF14" s="2607"/>
      <c r="AG14" s="2607"/>
      <c r="AH14" s="2607"/>
      <c r="AI14" s="2607"/>
      <c r="AJ14" s="2608"/>
      <c r="AK14" s="2261" t="e">
        <f>IF(AK13&lt;=V14,"適合","不適合")</f>
        <v>#VALUE!</v>
      </c>
      <c r="AL14" s="2262"/>
      <c r="AM14" s="2262"/>
      <c r="AN14" s="2262"/>
      <c r="AO14" s="2612"/>
      <c r="AP14" s="2613"/>
      <c r="AQ14" s="2613"/>
      <c r="AR14" s="2613"/>
      <c r="AS14" s="555"/>
      <c r="AT14" s="613"/>
    </row>
    <row r="15" spans="1:53">
      <c r="C15" s="601"/>
      <c r="D15" s="601"/>
      <c r="AG15" s="118"/>
      <c r="AH15" s="118"/>
      <c r="AI15" s="118"/>
      <c r="AJ15" s="118"/>
      <c r="AO15" s="118"/>
      <c r="AP15" s="118"/>
      <c r="AQ15" s="118"/>
      <c r="AR15" s="118"/>
      <c r="AS15" s="118"/>
      <c r="AT15" s="118"/>
    </row>
    <row r="16" spans="1:53">
      <c r="C16" s="601"/>
      <c r="D16" s="601"/>
      <c r="AG16" s="118"/>
      <c r="AH16" s="118"/>
      <c r="AI16" s="118"/>
      <c r="AJ16" s="118"/>
      <c r="AO16" s="118"/>
      <c r="AP16" s="118"/>
      <c r="AQ16" s="118"/>
      <c r="AR16" s="118"/>
      <c r="AS16" s="118"/>
      <c r="AT16" s="118"/>
    </row>
    <row r="17" spans="6:40">
      <c r="AG17" s="118"/>
      <c r="AH17" s="2610"/>
      <c r="AI17" s="2610"/>
      <c r="AJ17" s="2610"/>
      <c r="AK17" s="2610"/>
    </row>
    <row r="18" spans="6:40" hidden="1">
      <c r="P18" s="620">
        <v>2</v>
      </c>
      <c r="Q18" s="620"/>
      <c r="R18" s="620"/>
      <c r="S18" s="620"/>
      <c r="T18" s="620"/>
      <c r="U18" s="620"/>
      <c r="V18" s="620"/>
      <c r="W18" s="620">
        <v>9</v>
      </c>
      <c r="X18" s="621">
        <v>10</v>
      </c>
      <c r="Y18" s="620"/>
      <c r="Z18" s="620"/>
      <c r="AA18" s="620">
        <v>13</v>
      </c>
      <c r="AB18" s="620">
        <v>14</v>
      </c>
      <c r="AG18" s="118"/>
      <c r="AH18" s="118"/>
      <c r="AI18" s="118"/>
      <c r="AJ18" s="118"/>
    </row>
    <row r="19" spans="6:40" hidden="1">
      <c r="F19" s="622"/>
      <c r="G19" s="622"/>
      <c r="H19" s="622"/>
      <c r="I19" s="622"/>
      <c r="J19" s="622"/>
      <c r="K19" s="622"/>
      <c r="L19" s="622"/>
      <c r="M19" s="622"/>
      <c r="N19" s="622"/>
      <c r="O19" s="620">
        <v>1</v>
      </c>
      <c r="P19" s="623" t="s">
        <v>102</v>
      </c>
      <c r="Q19" s="624"/>
      <c r="R19" s="624"/>
      <c r="S19" s="624"/>
      <c r="T19" s="624"/>
      <c r="U19" s="624"/>
      <c r="V19" s="624"/>
      <c r="W19" s="625">
        <v>1</v>
      </c>
      <c r="X19" s="626"/>
      <c r="Y19" s="627"/>
      <c r="Z19" s="628"/>
      <c r="AA19" s="625"/>
      <c r="AB19" s="625"/>
      <c r="AC19" s="622"/>
      <c r="AD19" s="622"/>
      <c r="AG19" s="118"/>
      <c r="AH19" s="118"/>
      <c r="AI19" s="118"/>
      <c r="AJ19" s="118"/>
    </row>
    <row r="20" spans="6:40" hidden="1">
      <c r="F20" s="622"/>
      <c r="G20" s="622"/>
      <c r="H20" s="622">
        <v>23</v>
      </c>
      <c r="I20" s="622">
        <v>1</v>
      </c>
      <c r="J20" s="622"/>
      <c r="K20" s="622"/>
      <c r="L20" s="622"/>
      <c r="M20" s="622"/>
      <c r="N20" s="622"/>
      <c r="O20" s="625">
        <v>1</v>
      </c>
      <c r="P20" s="623" t="s">
        <v>255</v>
      </c>
      <c r="Q20" s="624"/>
      <c r="R20" s="624"/>
      <c r="S20" s="624"/>
      <c r="T20" s="624"/>
      <c r="U20" s="624"/>
      <c r="V20" s="624"/>
      <c r="W20" s="625">
        <v>41</v>
      </c>
      <c r="X20" s="629" t="s">
        <v>528</v>
      </c>
      <c r="Y20" s="630"/>
      <c r="Z20" s="631"/>
      <c r="AA20" s="625">
        <v>6</v>
      </c>
      <c r="AB20" s="625"/>
      <c r="AC20" s="622"/>
      <c r="AD20" s="622"/>
      <c r="AG20" s="118"/>
      <c r="AH20" s="118"/>
      <c r="AI20" s="118"/>
      <c r="AJ20" s="118"/>
    </row>
    <row r="21" spans="6:40" hidden="1">
      <c r="F21" s="622"/>
      <c r="G21" s="622"/>
      <c r="H21" s="622">
        <v>24</v>
      </c>
      <c r="I21" s="622">
        <v>2</v>
      </c>
      <c r="J21" s="622"/>
      <c r="K21" s="622"/>
      <c r="L21" s="622"/>
      <c r="M21" s="622"/>
      <c r="N21" s="622"/>
      <c r="O21" s="625">
        <v>2</v>
      </c>
      <c r="P21" s="623" t="s">
        <v>256</v>
      </c>
      <c r="Q21" s="624"/>
      <c r="R21" s="624"/>
      <c r="S21" s="624"/>
      <c r="T21" s="624"/>
      <c r="U21" s="624"/>
      <c r="V21" s="624"/>
      <c r="W21" s="625">
        <v>42</v>
      </c>
      <c r="X21" s="629" t="s">
        <v>528</v>
      </c>
      <c r="Y21" s="630"/>
      <c r="Z21" s="631"/>
      <c r="AA21" s="625">
        <v>6</v>
      </c>
      <c r="AB21" s="625"/>
      <c r="AC21" s="622"/>
      <c r="AD21" s="622"/>
      <c r="AG21" s="118"/>
      <c r="AH21" s="118"/>
      <c r="AI21" s="118"/>
      <c r="AJ21" s="118"/>
      <c r="AM21" s="2609" t="e">
        <f>IF(#REF!=4,ROUNDDOWN(V13/15,1),"")</f>
        <v>#REF!</v>
      </c>
      <c r="AN21" s="2609"/>
    </row>
    <row r="22" spans="6:40" hidden="1">
      <c r="F22" s="622"/>
      <c r="G22" s="622"/>
      <c r="H22" s="622">
        <v>25</v>
      </c>
      <c r="I22" s="622">
        <v>3</v>
      </c>
      <c r="J22" s="622"/>
      <c r="K22" s="622"/>
      <c r="L22" s="622"/>
      <c r="M22" s="622"/>
      <c r="N22" s="622"/>
      <c r="O22" s="625">
        <v>3</v>
      </c>
      <c r="P22" s="623" t="s">
        <v>257</v>
      </c>
      <c r="Q22" s="624"/>
      <c r="R22" s="624"/>
      <c r="S22" s="624"/>
      <c r="T22" s="624"/>
      <c r="U22" s="624"/>
      <c r="V22" s="624"/>
      <c r="W22" s="625">
        <v>43</v>
      </c>
      <c r="X22" s="629" t="s">
        <v>528</v>
      </c>
      <c r="Y22" s="630"/>
      <c r="Z22" s="631"/>
      <c r="AA22" s="625">
        <v>6</v>
      </c>
      <c r="AB22" s="625"/>
      <c r="AC22" s="622"/>
      <c r="AD22" s="622"/>
      <c r="AG22" s="118"/>
      <c r="AH22" s="118"/>
      <c r="AI22" s="118"/>
      <c r="AJ22" s="118"/>
    </row>
    <row r="23" spans="6:40" hidden="1">
      <c r="F23" s="622"/>
      <c r="G23" s="622"/>
      <c r="H23" s="622"/>
      <c r="I23" s="622">
        <v>4</v>
      </c>
      <c r="J23" s="622"/>
      <c r="K23" s="622"/>
      <c r="L23" s="622"/>
      <c r="M23" s="622"/>
      <c r="N23" s="622"/>
      <c r="O23" s="625">
        <v>4</v>
      </c>
      <c r="P23" s="623" t="s">
        <v>103</v>
      </c>
      <c r="Q23" s="624"/>
      <c r="R23" s="624"/>
      <c r="S23" s="624"/>
      <c r="T23" s="624"/>
      <c r="U23" s="624"/>
      <c r="V23" s="624"/>
      <c r="W23" s="625">
        <v>45</v>
      </c>
      <c r="X23" s="629" t="s">
        <v>529</v>
      </c>
      <c r="Y23" s="630"/>
      <c r="Z23" s="631"/>
      <c r="AA23" s="625">
        <v>10</v>
      </c>
      <c r="AB23" s="632">
        <v>7.5</v>
      </c>
      <c r="AC23" s="622"/>
      <c r="AD23" s="622"/>
      <c r="AG23" s="118"/>
      <c r="AH23" s="118"/>
      <c r="AI23" s="118"/>
      <c r="AJ23" s="118"/>
    </row>
    <row r="24" spans="6:40" hidden="1">
      <c r="F24" s="622"/>
      <c r="G24" s="622"/>
      <c r="H24" s="622"/>
      <c r="I24" s="622">
        <v>5</v>
      </c>
      <c r="J24" s="622"/>
      <c r="K24" s="622"/>
      <c r="L24" s="622"/>
      <c r="M24" s="622"/>
      <c r="N24" s="622"/>
      <c r="O24" s="625">
        <v>5</v>
      </c>
      <c r="P24" s="623" t="s">
        <v>104</v>
      </c>
      <c r="Q24" s="624"/>
      <c r="R24" s="624"/>
      <c r="S24" s="624"/>
      <c r="T24" s="624"/>
      <c r="U24" s="624"/>
      <c r="V24" s="624"/>
      <c r="W24" s="625">
        <v>46</v>
      </c>
      <c r="X24" s="629" t="s">
        <v>529</v>
      </c>
      <c r="Y24" s="630"/>
      <c r="Z24" s="631"/>
      <c r="AA24" s="625">
        <v>10</v>
      </c>
      <c r="AB24" s="632">
        <v>7.5</v>
      </c>
      <c r="AC24" s="622"/>
      <c r="AD24" s="622"/>
      <c r="AG24" s="118"/>
      <c r="AH24" s="118"/>
      <c r="AI24" s="118"/>
      <c r="AJ24" s="118"/>
    </row>
    <row r="25" spans="6:40" hidden="1">
      <c r="F25" s="622"/>
      <c r="G25" s="622"/>
      <c r="H25" s="622"/>
      <c r="I25" s="622">
        <v>6</v>
      </c>
      <c r="J25" s="622"/>
      <c r="K25" s="622"/>
      <c r="L25" s="622"/>
      <c r="M25" s="622"/>
      <c r="N25" s="622"/>
      <c r="O25" s="625">
        <v>6</v>
      </c>
      <c r="P25" s="622"/>
      <c r="Q25" s="622"/>
      <c r="R25" s="622"/>
      <c r="S25" s="622"/>
      <c r="T25" s="622"/>
      <c r="U25" s="622"/>
      <c r="V25" s="622"/>
      <c r="W25" s="622"/>
      <c r="X25" s="633"/>
      <c r="Y25" s="633"/>
      <c r="Z25" s="633"/>
      <c r="AA25" s="622"/>
      <c r="AB25" s="622"/>
      <c r="AC25" s="622"/>
      <c r="AD25" s="622"/>
      <c r="AG25" s="118"/>
      <c r="AH25" s="118"/>
    </row>
    <row r="26" spans="6:40" hidden="1">
      <c r="F26" s="622"/>
      <c r="G26" s="622"/>
      <c r="H26" s="622"/>
      <c r="I26" s="622">
        <v>7</v>
      </c>
      <c r="J26" s="622"/>
      <c r="K26" s="622"/>
      <c r="L26" s="622"/>
      <c r="M26" s="622"/>
      <c r="N26" s="622"/>
      <c r="O26" s="622"/>
      <c r="P26" s="622"/>
      <c r="Q26" s="622"/>
      <c r="R26" s="622"/>
      <c r="S26" s="622"/>
      <c r="T26" s="622"/>
      <c r="U26" s="622"/>
      <c r="V26" s="622"/>
      <c r="W26" s="622"/>
      <c r="X26" s="622"/>
      <c r="Y26" s="622"/>
      <c r="Z26" s="622"/>
      <c r="AA26" s="622"/>
      <c r="AB26" s="622"/>
      <c r="AC26" s="622"/>
      <c r="AD26" s="622"/>
      <c r="AG26" s="118"/>
      <c r="AH26" s="118"/>
    </row>
    <row r="27" spans="6:40" hidden="1">
      <c r="F27" s="622"/>
      <c r="G27" s="622"/>
      <c r="H27" s="622"/>
      <c r="I27" s="622">
        <v>8</v>
      </c>
      <c r="J27" s="622"/>
      <c r="K27" s="622"/>
      <c r="L27" s="622"/>
      <c r="M27" s="622"/>
      <c r="N27" s="622"/>
      <c r="O27" s="622"/>
      <c r="P27" s="622"/>
      <c r="Q27" s="622"/>
      <c r="R27" s="622"/>
      <c r="S27" s="622"/>
      <c r="T27" s="622"/>
      <c r="U27" s="622"/>
      <c r="V27" s="622"/>
      <c r="W27" s="622"/>
      <c r="X27" s="622"/>
      <c r="Y27" s="622"/>
      <c r="Z27" s="622"/>
      <c r="AA27" s="622"/>
      <c r="AB27" s="622"/>
      <c r="AC27" s="622"/>
      <c r="AD27" s="622"/>
      <c r="AG27" s="118"/>
      <c r="AH27" s="118"/>
    </row>
    <row r="28" spans="6:40" hidden="1">
      <c r="F28" s="622"/>
      <c r="G28" s="622"/>
      <c r="H28" s="622"/>
      <c r="I28" s="622">
        <v>9</v>
      </c>
      <c r="J28" s="622"/>
      <c r="K28" s="622"/>
      <c r="L28" s="622"/>
      <c r="M28" s="622"/>
      <c r="N28" s="622"/>
      <c r="O28" s="622"/>
      <c r="P28" s="622"/>
      <c r="Q28" s="622"/>
      <c r="R28" s="622"/>
      <c r="S28" s="622"/>
      <c r="T28" s="622"/>
      <c r="U28" s="622"/>
      <c r="V28" s="622"/>
      <c r="W28" s="622"/>
      <c r="X28" s="622"/>
      <c r="Y28" s="622"/>
      <c r="Z28" s="622"/>
      <c r="AA28" s="622"/>
      <c r="AB28" s="622"/>
      <c r="AC28" s="622"/>
      <c r="AD28" s="622"/>
      <c r="AG28" s="118"/>
      <c r="AH28" s="118"/>
    </row>
    <row r="29" spans="6:40" hidden="1">
      <c r="F29" s="622"/>
      <c r="G29" s="622"/>
      <c r="H29" s="622"/>
      <c r="I29" s="622">
        <v>10</v>
      </c>
      <c r="J29" s="622"/>
      <c r="K29" s="622"/>
      <c r="L29" s="622"/>
      <c r="M29" s="622"/>
      <c r="N29" s="622"/>
      <c r="O29" s="622"/>
      <c r="P29" s="622"/>
      <c r="Q29" s="622"/>
      <c r="R29" s="622"/>
      <c r="S29" s="622"/>
      <c r="T29" s="622"/>
      <c r="U29" s="622"/>
      <c r="V29" s="622"/>
      <c r="W29" s="622"/>
      <c r="X29" s="622"/>
      <c r="Y29" s="622"/>
      <c r="Z29" s="622"/>
      <c r="AA29" s="622"/>
      <c r="AB29" s="622"/>
      <c r="AC29" s="622"/>
      <c r="AD29" s="622"/>
      <c r="AG29" s="118"/>
      <c r="AH29" s="118"/>
    </row>
    <row r="30" spans="6:40" hidden="1">
      <c r="F30" s="622"/>
      <c r="G30" s="622"/>
      <c r="H30" s="622"/>
      <c r="I30" s="622">
        <v>11</v>
      </c>
      <c r="J30" s="622"/>
      <c r="K30" s="622"/>
      <c r="L30" s="622"/>
      <c r="M30" s="622"/>
      <c r="N30" s="622"/>
      <c r="O30" s="622"/>
      <c r="P30" s="622"/>
      <c r="Q30" s="622"/>
      <c r="R30" s="622"/>
      <c r="S30" s="622"/>
      <c r="T30" s="622"/>
      <c r="U30" s="622"/>
      <c r="V30" s="622"/>
      <c r="W30" s="622"/>
      <c r="X30" s="622"/>
      <c r="Y30" s="622"/>
      <c r="Z30" s="622"/>
      <c r="AA30" s="622"/>
      <c r="AB30" s="622"/>
      <c r="AC30" s="622"/>
      <c r="AD30" s="622"/>
      <c r="AG30" s="118"/>
      <c r="AH30" s="118"/>
    </row>
    <row r="31" spans="6:40" hidden="1">
      <c r="F31" s="622"/>
      <c r="G31" s="622"/>
      <c r="H31" s="622"/>
      <c r="I31" s="622">
        <v>12</v>
      </c>
      <c r="J31" s="622"/>
      <c r="K31" s="622"/>
      <c r="L31" s="622"/>
      <c r="M31" s="622"/>
      <c r="N31" s="622"/>
      <c r="O31" s="622"/>
      <c r="AC31" s="622"/>
      <c r="AD31" s="622"/>
      <c r="AG31" s="118"/>
      <c r="AH31" s="118"/>
    </row>
    <row r="32" spans="6:40" hidden="1"/>
    <row r="33" hidden="1"/>
  </sheetData>
  <sheetProtection algorithmName="SHA-512" hashValue="iXBTgWv2D9jLpX/VHceXy6nLchTTuvxQVCLpAfdRgen5+uEzjFHZ3LdSH3DPWKpSuHNug1yny0upYeobcK7IXg==" saltValue="B7Ee2xGyGBMtVEag8dYpwg==" spinCount="100000" sheet="1"/>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AO157"/>
  <sheetViews>
    <sheetView showGridLines="0" view="pageBreakPreview" zoomScale="75" zoomScaleNormal="80" zoomScaleSheetLayoutView="75" workbookViewId="0">
      <selection activeCell="V17" sqref="V17:BA17"/>
    </sheetView>
  </sheetViews>
  <sheetFormatPr defaultColWidth="4" defaultRowHeight="13"/>
  <cols>
    <col min="1" max="1" width="2.90625" style="242" customWidth="1"/>
    <col min="2" max="2" width="5.08984375" style="242" customWidth="1"/>
    <col min="3" max="3" width="1.453125" style="242" customWidth="1"/>
    <col min="4" max="8" width="4" style="242" customWidth="1"/>
    <col min="9" max="9" width="5.6328125" style="242" customWidth="1"/>
    <col min="10" max="10" width="7.36328125" style="242" customWidth="1"/>
    <col min="11" max="11" width="6" style="242" customWidth="1"/>
    <col min="12" max="12" width="4" style="242" customWidth="1"/>
    <col min="13" max="18" width="5.08984375" style="242" customWidth="1"/>
    <col min="19" max="19" width="4" style="242" customWidth="1"/>
    <col min="20" max="20" width="7.36328125" style="242" customWidth="1"/>
    <col min="21" max="21" width="6.90625" style="242" customWidth="1"/>
    <col min="22" max="25" width="4.6328125" style="242" customWidth="1"/>
    <col min="26" max="26" width="2" style="242" customWidth="1"/>
    <col min="27" max="27" width="4" style="244" hidden="1" customWidth="1"/>
    <col min="28" max="32" width="4" style="245" hidden="1" customWidth="1"/>
    <col min="33" max="36" width="4" style="245" customWidth="1"/>
    <col min="37" max="41" width="4" style="279"/>
    <col min="42" max="16384" width="4" style="242"/>
  </cols>
  <sheetData>
    <row r="2" spans="2:37" ht="14">
      <c r="B2" s="336" t="s">
        <v>181</v>
      </c>
      <c r="W2" s="336" t="s">
        <v>182</v>
      </c>
    </row>
    <row r="3" spans="2:37" ht="19">
      <c r="B3" s="2631" t="s">
        <v>183</v>
      </c>
      <c r="C3" s="2631"/>
      <c r="D3" s="2631"/>
      <c r="E3" s="2631"/>
      <c r="F3" s="2631"/>
      <c r="G3" s="2631"/>
      <c r="H3" s="2631"/>
      <c r="I3" s="2631"/>
      <c r="J3" s="2631"/>
      <c r="K3" s="2631"/>
      <c r="L3" s="2631"/>
      <c r="M3" s="2631"/>
      <c r="N3" s="2631"/>
      <c r="O3" s="2631"/>
      <c r="P3" s="2631"/>
      <c r="Q3" s="2631"/>
      <c r="R3" s="2631"/>
      <c r="S3" s="2631"/>
      <c r="T3" s="2631"/>
      <c r="U3" s="2631"/>
      <c r="V3" s="2631"/>
      <c r="W3" s="2631"/>
      <c r="X3" s="2631"/>
      <c r="Y3" s="2631"/>
    </row>
    <row r="4" spans="2:37">
      <c r="U4" s="243" t="s">
        <v>108</v>
      </c>
      <c r="AD4" s="638"/>
      <c r="AE4" s="638"/>
      <c r="AF4" s="638"/>
      <c r="AG4" s="638"/>
      <c r="AH4" s="638"/>
      <c r="AI4" s="638"/>
      <c r="AJ4" s="638"/>
      <c r="AK4" s="639"/>
    </row>
    <row r="5" spans="2:37" ht="23.25" customHeight="1">
      <c r="B5" s="2632" t="s">
        <v>184</v>
      </c>
      <c r="C5" s="2633"/>
      <c r="D5" s="2633"/>
      <c r="E5" s="2633"/>
      <c r="F5" s="2633"/>
      <c r="G5" s="2634"/>
      <c r="H5" s="2635"/>
      <c r="I5" s="2636"/>
      <c r="J5" s="2636"/>
      <c r="K5" s="2636"/>
      <c r="L5" s="2636"/>
      <c r="M5" s="2636"/>
      <c r="N5" s="2636"/>
      <c r="O5" s="2636"/>
      <c r="P5" s="2636"/>
      <c r="Q5" s="2636"/>
      <c r="R5" s="2636"/>
      <c r="S5" s="2636"/>
      <c r="T5" s="2636"/>
      <c r="U5" s="2636"/>
      <c r="V5" s="2636"/>
      <c r="W5" s="2636"/>
      <c r="X5" s="2636"/>
      <c r="Y5" s="2637"/>
      <c r="AD5" s="638"/>
      <c r="AE5" s="638"/>
      <c r="AF5" s="638"/>
      <c r="AG5" s="638"/>
      <c r="AH5" s="638"/>
      <c r="AI5" s="638"/>
      <c r="AJ5" s="638"/>
      <c r="AK5" s="639"/>
    </row>
    <row r="6" spans="2:37" ht="3.75" customHeight="1">
      <c r="B6" s="246"/>
      <c r="C6" s="246"/>
      <c r="D6" s="246"/>
      <c r="E6" s="246"/>
      <c r="F6" s="246"/>
      <c r="G6" s="246"/>
      <c r="H6" s="246"/>
      <c r="I6" s="246"/>
      <c r="J6" s="246"/>
      <c r="K6" s="246"/>
      <c r="L6" s="246"/>
      <c r="M6" s="246"/>
      <c r="N6" s="246"/>
      <c r="O6" s="246"/>
      <c r="P6" s="246"/>
      <c r="Q6" s="246"/>
      <c r="R6" s="246"/>
      <c r="S6" s="246"/>
      <c r="T6" s="246"/>
      <c r="U6" s="246"/>
      <c r="V6" s="247"/>
      <c r="W6" s="247"/>
      <c r="X6" s="247"/>
      <c r="Y6" s="247"/>
      <c r="AD6" s="638"/>
      <c r="AE6" s="638"/>
      <c r="AF6" s="638"/>
      <c r="AG6" s="638"/>
      <c r="AH6" s="638"/>
      <c r="AI6" s="638"/>
      <c r="AJ6" s="638"/>
      <c r="AK6" s="639"/>
    </row>
    <row r="7" spans="2:37" ht="27.75" customHeight="1">
      <c r="B7" s="2638" t="s">
        <v>185</v>
      </c>
      <c r="D7" s="248" t="s">
        <v>411</v>
      </c>
      <c r="E7" s="249"/>
      <c r="F7" s="2641" t="s">
        <v>461</v>
      </c>
      <c r="G7" s="2642"/>
      <c r="H7" s="2642"/>
      <c r="I7" s="2642"/>
      <c r="J7" s="2642"/>
      <c r="K7" s="2642"/>
      <c r="L7" s="2642"/>
      <c r="M7" s="2642"/>
      <c r="N7" s="2642"/>
      <c r="O7" s="2642"/>
      <c r="P7" s="2642"/>
      <c r="Q7" s="2642"/>
      <c r="R7" s="2642"/>
      <c r="S7" s="2642"/>
      <c r="T7" s="2642"/>
      <c r="U7" s="2643"/>
      <c r="V7" s="250"/>
      <c r="W7" s="251"/>
      <c r="X7" s="251"/>
      <c r="Y7" s="252"/>
      <c r="AD7" s="638"/>
      <c r="AE7" s="638"/>
      <c r="AF7" s="638"/>
      <c r="AG7" s="638"/>
      <c r="AH7" s="638"/>
      <c r="AI7" s="638"/>
      <c r="AJ7" s="638"/>
      <c r="AK7" s="639"/>
    </row>
    <row r="8" spans="2:37" ht="6.75" customHeight="1">
      <c r="B8" s="2639"/>
      <c r="C8" s="253"/>
      <c r="D8" s="254"/>
      <c r="E8" s="255"/>
      <c r="F8" s="255"/>
      <c r="G8" s="255"/>
      <c r="H8" s="255"/>
      <c r="I8" s="255"/>
      <c r="J8" s="255"/>
      <c r="K8" s="255"/>
      <c r="L8" s="255"/>
      <c r="M8" s="255"/>
      <c r="N8" s="255"/>
      <c r="O8" s="255"/>
      <c r="P8" s="255"/>
      <c r="Q8" s="255"/>
      <c r="R8" s="255"/>
      <c r="S8" s="255"/>
      <c r="T8" s="255"/>
      <c r="U8" s="256"/>
      <c r="V8" s="257"/>
      <c r="W8" s="258"/>
      <c r="X8" s="258"/>
      <c r="Y8" s="259"/>
      <c r="AD8" s="638"/>
      <c r="AE8" s="638">
        <v>2</v>
      </c>
      <c r="AF8" s="638"/>
      <c r="AG8" s="638"/>
      <c r="AH8" s="638"/>
      <c r="AI8" s="638"/>
      <c r="AJ8" s="638"/>
      <c r="AK8" s="639"/>
    </row>
    <row r="9" spans="2:37" ht="31.5" customHeight="1">
      <c r="B9" s="2639"/>
      <c r="C9" s="260"/>
      <c r="D9" s="261" t="s">
        <v>412</v>
      </c>
      <c r="E9" s="262"/>
      <c r="F9" s="2644" t="s">
        <v>413</v>
      </c>
      <c r="G9" s="2645"/>
      <c r="H9" s="2645"/>
      <c r="I9" s="2645"/>
      <c r="J9" s="2645"/>
      <c r="K9" s="2645"/>
      <c r="L9" s="2645"/>
      <c r="M9" s="2645"/>
      <c r="N9" s="2645"/>
      <c r="O9" s="2645"/>
      <c r="P9" s="2645"/>
      <c r="Q9" s="2645"/>
      <c r="R9" s="2645"/>
      <c r="S9" s="2645"/>
      <c r="T9" s="2645"/>
      <c r="U9" s="2646"/>
      <c r="V9" s="257"/>
      <c r="W9" s="258"/>
      <c r="X9" s="258"/>
      <c r="Y9" s="259"/>
      <c r="AD9" s="638"/>
      <c r="AE9" s="638">
        <v>2</v>
      </c>
      <c r="AF9" s="640" t="str">
        <f>IF(AND(AE9=1,AE11=1,AE14=1,AE16=1,AE18=1,AE20=1),"1","2")</f>
        <v>2</v>
      </c>
      <c r="AG9" s="638"/>
      <c r="AH9" s="638"/>
      <c r="AI9" s="638"/>
      <c r="AJ9" s="638"/>
      <c r="AK9" s="639"/>
    </row>
    <row r="10" spans="2:37" ht="6.75" customHeight="1">
      <c r="B10" s="2639"/>
      <c r="D10" s="263"/>
      <c r="V10" s="257"/>
      <c r="W10" s="258"/>
      <c r="X10" s="258"/>
      <c r="Y10" s="259"/>
      <c r="AD10" s="638"/>
      <c r="AE10" s="638"/>
      <c r="AF10" s="638"/>
      <c r="AG10" s="638"/>
      <c r="AH10" s="638"/>
      <c r="AI10" s="638"/>
      <c r="AJ10" s="638"/>
      <c r="AK10" s="639"/>
    </row>
    <row r="11" spans="2:37">
      <c r="B11" s="2639"/>
      <c r="D11" s="263" t="s">
        <v>414</v>
      </c>
      <c r="F11" s="242" t="s">
        <v>415</v>
      </c>
      <c r="V11" s="250"/>
      <c r="W11" s="251"/>
      <c r="X11" s="251"/>
      <c r="Y11" s="252"/>
      <c r="AD11" s="638"/>
      <c r="AE11" s="638">
        <v>2</v>
      </c>
      <c r="AF11" s="638"/>
      <c r="AG11" s="638"/>
      <c r="AH11" s="638"/>
      <c r="AI11" s="638"/>
      <c r="AJ11" s="638"/>
      <c r="AK11" s="639"/>
    </row>
    <row r="12" spans="2:37" ht="6" customHeight="1">
      <c r="B12" s="2639"/>
      <c r="C12" s="264"/>
      <c r="D12" s="265"/>
      <c r="E12" s="264"/>
      <c r="F12" s="264"/>
      <c r="G12" s="264"/>
      <c r="H12" s="264"/>
      <c r="I12" s="264"/>
      <c r="J12" s="264"/>
      <c r="K12" s="264"/>
      <c r="L12" s="264"/>
      <c r="M12" s="264"/>
      <c r="N12" s="264"/>
      <c r="O12" s="264"/>
      <c r="P12" s="264"/>
      <c r="Q12" s="264"/>
      <c r="R12" s="264"/>
      <c r="S12" s="264"/>
      <c r="T12" s="264"/>
      <c r="U12" s="266"/>
      <c r="V12" s="267"/>
      <c r="W12" s="268"/>
      <c r="X12" s="268"/>
      <c r="Y12" s="269"/>
      <c r="AD12" s="638"/>
      <c r="AE12" s="638"/>
      <c r="AF12" s="638"/>
      <c r="AG12" s="638"/>
      <c r="AH12" s="638"/>
      <c r="AI12" s="638"/>
      <c r="AJ12" s="638"/>
      <c r="AK12" s="639"/>
    </row>
    <row r="13" spans="2:37" ht="15" customHeight="1">
      <c r="B13" s="2639"/>
      <c r="C13" s="270"/>
      <c r="D13" s="271" t="s">
        <v>416</v>
      </c>
      <c r="E13" s="272"/>
      <c r="F13" s="2647" t="s">
        <v>417</v>
      </c>
      <c r="G13" s="2648"/>
      <c r="H13" s="2648"/>
      <c r="I13" s="2648"/>
      <c r="J13" s="2648"/>
      <c r="K13" s="2648"/>
      <c r="L13" s="2648"/>
      <c r="M13" s="2648"/>
      <c r="N13" s="2648"/>
      <c r="O13" s="2648"/>
      <c r="P13" s="2648"/>
      <c r="Q13" s="2648"/>
      <c r="R13" s="2648"/>
      <c r="S13" s="2648"/>
      <c r="T13" s="2648"/>
      <c r="U13" s="2649"/>
      <c r="V13" s="273"/>
      <c r="W13" s="274"/>
      <c r="X13" s="274"/>
      <c r="Y13" s="275"/>
      <c r="AD13" s="638"/>
      <c r="AE13" s="638"/>
      <c r="AF13" s="638"/>
      <c r="AG13" s="638"/>
      <c r="AH13" s="638"/>
      <c r="AI13" s="638"/>
      <c r="AJ13" s="638"/>
      <c r="AK13" s="639"/>
    </row>
    <row r="14" spans="2:37" ht="12" customHeight="1">
      <c r="B14" s="2639"/>
      <c r="C14" s="264"/>
      <c r="D14" s="276"/>
      <c r="E14" s="277"/>
      <c r="F14" s="277"/>
      <c r="G14" s="277"/>
      <c r="H14" s="277"/>
      <c r="I14" s="277"/>
      <c r="J14" s="277"/>
      <c r="K14" s="277"/>
      <c r="L14" s="277"/>
      <c r="M14" s="277"/>
      <c r="N14" s="277"/>
      <c r="O14" s="277"/>
      <c r="P14" s="277"/>
      <c r="Q14" s="277"/>
      <c r="R14" s="277"/>
      <c r="S14" s="277"/>
      <c r="T14" s="277"/>
      <c r="U14" s="278"/>
      <c r="V14" s="273"/>
      <c r="W14" s="274"/>
      <c r="X14" s="274"/>
      <c r="Y14" s="275"/>
      <c r="AD14" s="638"/>
      <c r="AE14" s="638">
        <v>2</v>
      </c>
      <c r="AF14" s="640" t="str">
        <f>IF(AND(AE8=1,AE11=1,AE14=1,AE16=1,AE18=1,AE20=1),"1","2")</f>
        <v>2</v>
      </c>
      <c r="AG14" s="638"/>
      <c r="AH14" s="638"/>
      <c r="AI14" s="638"/>
      <c r="AJ14" s="638"/>
      <c r="AK14" s="639"/>
    </row>
    <row r="15" spans="2:37" ht="7.5" customHeight="1">
      <c r="B15" s="2639"/>
      <c r="C15" s="279"/>
      <c r="D15" s="280"/>
      <c r="E15" s="279"/>
      <c r="F15" s="279"/>
      <c r="G15" s="279"/>
      <c r="H15" s="279"/>
      <c r="I15" s="279"/>
      <c r="J15" s="279"/>
      <c r="K15" s="279"/>
      <c r="L15" s="279"/>
      <c r="M15" s="279"/>
      <c r="N15" s="279"/>
      <c r="O15" s="279"/>
      <c r="P15" s="279"/>
      <c r="Q15" s="279"/>
      <c r="R15" s="279"/>
      <c r="S15" s="279"/>
      <c r="T15" s="279"/>
      <c r="U15" s="279"/>
      <c r="V15" s="267"/>
      <c r="W15" s="268"/>
      <c r="X15" s="268"/>
      <c r="Y15" s="269"/>
      <c r="AD15" s="638"/>
      <c r="AE15" s="638"/>
      <c r="AF15" s="638"/>
      <c r="AG15" s="638"/>
      <c r="AH15" s="638"/>
      <c r="AI15" s="638"/>
      <c r="AJ15" s="638"/>
      <c r="AK15" s="639"/>
    </row>
    <row r="16" spans="2:37" ht="21.75" customHeight="1">
      <c r="B16" s="2639"/>
      <c r="C16" s="264"/>
      <c r="D16" s="265" t="s">
        <v>418</v>
      </c>
      <c r="E16" s="264"/>
      <c r="F16" s="264" t="s">
        <v>419</v>
      </c>
      <c r="G16" s="264"/>
      <c r="H16" s="264"/>
      <c r="I16" s="264"/>
      <c r="J16" s="264"/>
      <c r="K16" s="264"/>
      <c r="L16" s="264"/>
      <c r="M16" s="264"/>
      <c r="N16" s="264"/>
      <c r="O16" s="264"/>
      <c r="P16" s="264"/>
      <c r="Q16" s="264"/>
      <c r="R16" s="264"/>
      <c r="S16" s="264"/>
      <c r="T16" s="264"/>
      <c r="U16" s="266"/>
      <c r="V16" s="273"/>
      <c r="W16" s="274"/>
      <c r="X16" s="274"/>
      <c r="Y16" s="275"/>
      <c r="AD16" s="638"/>
      <c r="AE16" s="638">
        <v>2</v>
      </c>
      <c r="AF16" s="638"/>
      <c r="AG16" s="638"/>
      <c r="AH16" s="638"/>
      <c r="AI16" s="638"/>
      <c r="AJ16" s="638"/>
      <c r="AK16" s="639"/>
    </row>
    <row r="17" spans="2:37" ht="6" customHeight="1">
      <c r="B17" s="2639"/>
      <c r="C17" s="279"/>
      <c r="D17" s="280"/>
      <c r="E17" s="279"/>
      <c r="F17" s="279"/>
      <c r="G17" s="279"/>
      <c r="H17" s="279"/>
      <c r="I17" s="279"/>
      <c r="J17" s="279"/>
      <c r="K17" s="279"/>
      <c r="L17" s="279"/>
      <c r="M17" s="279"/>
      <c r="N17" s="279"/>
      <c r="O17" s="279"/>
      <c r="P17" s="279"/>
      <c r="Q17" s="279"/>
      <c r="R17" s="279"/>
      <c r="S17" s="279"/>
      <c r="T17" s="279"/>
      <c r="U17" s="279"/>
      <c r="V17" s="267"/>
      <c r="W17" s="268"/>
      <c r="X17" s="268"/>
      <c r="Y17" s="269"/>
      <c r="AD17" s="638"/>
      <c r="AE17" s="638"/>
      <c r="AF17" s="638"/>
      <c r="AG17" s="638"/>
      <c r="AH17" s="638"/>
      <c r="AI17" s="638"/>
      <c r="AJ17" s="638"/>
      <c r="AK17" s="639"/>
    </row>
    <row r="18" spans="2:37" ht="21.75" customHeight="1">
      <c r="B18" s="2639"/>
      <c r="C18" s="264"/>
      <c r="D18" s="265" t="s">
        <v>420</v>
      </c>
      <c r="E18" s="264"/>
      <c r="F18" s="264" t="s">
        <v>216</v>
      </c>
      <c r="G18" s="264"/>
      <c r="H18" s="264"/>
      <c r="I18" s="264"/>
      <c r="J18" s="264"/>
      <c r="K18" s="264"/>
      <c r="L18" s="264"/>
      <c r="M18" s="264"/>
      <c r="N18" s="264"/>
      <c r="O18" s="264"/>
      <c r="P18" s="264"/>
      <c r="Q18" s="264"/>
      <c r="R18" s="264"/>
      <c r="S18" s="264"/>
      <c r="T18" s="264"/>
      <c r="U18" s="266"/>
      <c r="V18" s="273"/>
      <c r="W18" s="274"/>
      <c r="X18" s="274"/>
      <c r="Y18" s="275"/>
      <c r="AD18" s="638"/>
      <c r="AE18" s="638">
        <v>2</v>
      </c>
      <c r="AF18" s="638"/>
      <c r="AG18" s="638"/>
      <c r="AH18" s="638"/>
      <c r="AI18" s="638"/>
      <c r="AJ18" s="638"/>
      <c r="AK18" s="639"/>
    </row>
    <row r="19" spans="2:37" ht="8.25" customHeight="1">
      <c r="B19" s="2639"/>
      <c r="C19" s="279"/>
      <c r="D19" s="280"/>
      <c r="E19" s="279"/>
      <c r="F19" s="279"/>
      <c r="G19" s="279"/>
      <c r="H19" s="279"/>
      <c r="I19" s="279"/>
      <c r="J19" s="279"/>
      <c r="K19" s="279"/>
      <c r="L19" s="279"/>
      <c r="M19" s="279"/>
      <c r="N19" s="279"/>
      <c r="O19" s="279"/>
      <c r="P19" s="279"/>
      <c r="Q19" s="279"/>
      <c r="R19" s="279"/>
      <c r="S19" s="279"/>
      <c r="T19" s="279"/>
      <c r="U19" s="279"/>
      <c r="V19" s="267"/>
      <c r="W19" s="268"/>
      <c r="X19" s="268"/>
      <c r="Y19" s="269"/>
      <c r="AD19" s="638"/>
      <c r="AE19" s="638"/>
      <c r="AF19" s="638"/>
      <c r="AG19" s="638"/>
      <c r="AH19" s="638"/>
      <c r="AI19" s="638"/>
      <c r="AJ19" s="638"/>
      <c r="AK19" s="639"/>
    </row>
    <row r="20" spans="2:37">
      <c r="B20" s="2639"/>
      <c r="C20" s="279"/>
      <c r="D20" s="280" t="s">
        <v>421</v>
      </c>
      <c r="E20" s="279"/>
      <c r="F20" s="279" t="s">
        <v>422</v>
      </c>
      <c r="G20" s="279"/>
      <c r="H20" s="279"/>
      <c r="I20" s="279"/>
      <c r="J20" s="279"/>
      <c r="K20" s="279"/>
      <c r="L20" s="279"/>
      <c r="M20" s="279"/>
      <c r="N20" s="279"/>
      <c r="O20" s="279"/>
      <c r="P20" s="279"/>
      <c r="Q20" s="279"/>
      <c r="R20" s="279"/>
      <c r="S20" s="279"/>
      <c r="T20" s="279"/>
      <c r="U20" s="279"/>
      <c r="V20" s="273"/>
      <c r="W20" s="274"/>
      <c r="X20" s="274"/>
      <c r="Y20" s="275"/>
      <c r="AD20" s="638"/>
      <c r="AE20" s="638">
        <v>2</v>
      </c>
      <c r="AF20" s="638"/>
      <c r="AG20" s="638"/>
      <c r="AH20" s="638"/>
      <c r="AI20" s="638"/>
      <c r="AJ20" s="638"/>
      <c r="AK20" s="639"/>
    </row>
    <row r="21" spans="2:37" ht="17.25" customHeight="1">
      <c r="B21" s="2640"/>
      <c r="C21" s="264"/>
      <c r="D21" s="264" t="s">
        <v>214</v>
      </c>
      <c r="E21" s="264"/>
      <c r="F21" s="264" t="s">
        <v>423</v>
      </c>
      <c r="G21" s="264"/>
      <c r="H21" s="264"/>
      <c r="I21" s="264"/>
      <c r="J21" s="264"/>
      <c r="K21" s="264"/>
      <c r="L21" s="264"/>
      <c r="M21" s="264"/>
      <c r="N21" s="264"/>
      <c r="O21" s="264"/>
      <c r="P21" s="264"/>
      <c r="Q21" s="264"/>
      <c r="R21" s="264"/>
      <c r="S21" s="264"/>
      <c r="T21" s="264"/>
      <c r="U21" s="266"/>
      <c r="V21" s="273"/>
      <c r="W21" s="274"/>
      <c r="X21" s="274"/>
      <c r="Y21" s="275"/>
      <c r="AD21" s="638"/>
      <c r="AE21" s="638"/>
      <c r="AF21" s="638"/>
      <c r="AG21" s="638"/>
      <c r="AH21" s="638"/>
      <c r="AI21" s="638"/>
      <c r="AJ21" s="638"/>
      <c r="AK21" s="639"/>
    </row>
    <row r="22" spans="2:37" ht="7.5" customHeight="1">
      <c r="B22" s="281"/>
      <c r="C22" s="279"/>
      <c r="D22" s="279"/>
      <c r="E22" s="279"/>
      <c r="F22" s="279"/>
      <c r="G22" s="279"/>
      <c r="H22" s="279"/>
      <c r="I22" s="279"/>
      <c r="J22" s="279"/>
      <c r="K22" s="279"/>
      <c r="L22" s="279"/>
      <c r="M22" s="279"/>
      <c r="N22" s="279"/>
      <c r="O22" s="279"/>
      <c r="P22" s="279"/>
      <c r="Q22" s="279"/>
      <c r="R22" s="279"/>
      <c r="S22" s="279"/>
      <c r="T22" s="279"/>
      <c r="U22" s="282"/>
      <c r="V22" s="283"/>
      <c r="W22" s="283"/>
      <c r="X22" s="283"/>
      <c r="Y22" s="284"/>
      <c r="AD22" s="638"/>
      <c r="AE22" s="638"/>
      <c r="AF22" s="638"/>
      <c r="AG22" s="638"/>
      <c r="AH22" s="638"/>
      <c r="AI22" s="638"/>
      <c r="AJ22" s="638"/>
      <c r="AK22" s="639"/>
    </row>
    <row r="23" spans="2:37">
      <c r="B23" s="2718" t="s">
        <v>187</v>
      </c>
      <c r="C23" s="270"/>
      <c r="D23" s="270" t="s">
        <v>424</v>
      </c>
      <c r="E23" s="270"/>
      <c r="F23" s="270"/>
      <c r="G23" s="270"/>
      <c r="H23" s="270"/>
      <c r="I23" s="270"/>
      <c r="J23" s="270"/>
      <c r="K23" s="270"/>
      <c r="L23" s="270"/>
      <c r="M23" s="270"/>
      <c r="N23" s="270"/>
      <c r="O23" s="270"/>
      <c r="P23" s="270"/>
      <c r="Q23" s="270"/>
      <c r="R23" s="270"/>
      <c r="S23" s="270"/>
      <c r="T23" s="270"/>
      <c r="U23" s="285"/>
      <c r="V23" s="286"/>
      <c r="W23" s="287"/>
      <c r="X23" s="287"/>
      <c r="Y23" s="288"/>
      <c r="AD23" s="638"/>
      <c r="AE23" s="638"/>
      <c r="AF23" s="638"/>
      <c r="AG23" s="638"/>
      <c r="AH23" s="638"/>
      <c r="AI23" s="638"/>
      <c r="AJ23" s="638"/>
      <c r="AK23" s="639"/>
    </row>
    <row r="24" spans="2:37" ht="15.75" customHeight="1">
      <c r="B24" s="2703"/>
      <c r="C24" s="279"/>
      <c r="D24" s="279"/>
      <c r="E24" s="2650" t="s">
        <v>425</v>
      </c>
      <c r="F24" s="2651"/>
      <c r="G24" s="2651"/>
      <c r="H24" s="2651"/>
      <c r="I24" s="2651"/>
      <c r="J24" s="2651"/>
      <c r="K24" s="2651"/>
      <c r="L24" s="2651"/>
      <c r="M24" s="2651"/>
      <c r="N24" s="2651"/>
      <c r="O24" s="2651"/>
      <c r="P24" s="2651"/>
      <c r="Q24" s="2651"/>
      <c r="R24" s="2651"/>
      <c r="S24" s="2651"/>
      <c r="T24" s="2651"/>
      <c r="U24" s="2652"/>
      <c r="V24" s="290"/>
      <c r="W24" s="283"/>
      <c r="X24" s="283"/>
      <c r="Y24" s="284"/>
      <c r="AD24" s="638"/>
      <c r="AE24" s="638"/>
      <c r="AF24" s="638"/>
      <c r="AG24" s="638"/>
      <c r="AH24" s="638"/>
      <c r="AI24" s="638"/>
      <c r="AJ24" s="638"/>
      <c r="AK24" s="639"/>
    </row>
    <row r="25" spans="2:37" ht="12.75" customHeight="1">
      <c r="B25" s="2703"/>
      <c r="C25" s="279"/>
      <c r="D25" s="279"/>
      <c r="E25" s="2651"/>
      <c r="F25" s="2651"/>
      <c r="G25" s="2651"/>
      <c r="H25" s="2651"/>
      <c r="I25" s="2651"/>
      <c r="J25" s="2651"/>
      <c r="K25" s="2651"/>
      <c r="L25" s="2651"/>
      <c r="M25" s="2651"/>
      <c r="N25" s="2651"/>
      <c r="O25" s="2651"/>
      <c r="P25" s="2651"/>
      <c r="Q25" s="2651"/>
      <c r="R25" s="2651"/>
      <c r="S25" s="2651"/>
      <c r="T25" s="2651"/>
      <c r="U25" s="2652"/>
      <c r="V25" s="290"/>
      <c r="W25" s="283"/>
      <c r="X25" s="283"/>
      <c r="Y25" s="284"/>
      <c r="AD25" s="638"/>
      <c r="AE25" s="638"/>
      <c r="AF25" s="638"/>
      <c r="AG25" s="638"/>
      <c r="AH25" s="638"/>
      <c r="AI25" s="638"/>
      <c r="AJ25" s="638"/>
      <c r="AK25" s="639"/>
    </row>
    <row r="26" spans="2:37" ht="4.5" customHeight="1">
      <c r="B26" s="2703"/>
      <c r="C26" s="279"/>
      <c r="D26" s="279"/>
      <c r="E26" s="289"/>
      <c r="F26" s="289"/>
      <c r="G26" s="289"/>
      <c r="H26" s="289"/>
      <c r="I26" s="289"/>
      <c r="J26" s="289"/>
      <c r="K26" s="289"/>
      <c r="L26" s="289"/>
      <c r="M26" s="289"/>
      <c r="N26" s="289"/>
      <c r="O26" s="289"/>
      <c r="P26" s="289"/>
      <c r="Q26" s="289"/>
      <c r="R26" s="289"/>
      <c r="S26" s="289"/>
      <c r="T26" s="289"/>
      <c r="U26" s="289"/>
      <c r="V26" s="290"/>
      <c r="W26" s="283"/>
      <c r="X26" s="283"/>
      <c r="Y26" s="284"/>
      <c r="AD26" s="638"/>
      <c r="AE26" s="638"/>
      <c r="AF26" s="638"/>
      <c r="AG26" s="638"/>
      <c r="AH26" s="638"/>
      <c r="AI26" s="638"/>
      <c r="AJ26" s="638"/>
      <c r="AK26" s="639"/>
    </row>
    <row r="27" spans="2:37" ht="24.75" customHeight="1">
      <c r="B27" s="2703"/>
      <c r="C27" s="279"/>
      <c r="D27" s="291"/>
      <c r="E27" s="2653"/>
      <c r="F27" s="2654"/>
      <c r="G27" s="2654"/>
      <c r="H27" s="2654"/>
      <c r="I27" s="2654"/>
      <c r="J27" s="2654"/>
      <c r="K27" s="2654"/>
      <c r="L27" s="2655"/>
      <c r="M27" s="2656" t="s">
        <v>188</v>
      </c>
      <c r="N27" s="2657"/>
      <c r="O27" s="2658"/>
      <c r="P27" s="2656" t="s">
        <v>189</v>
      </c>
      <c r="Q27" s="2657"/>
      <c r="R27" s="2658"/>
      <c r="S27" s="292"/>
      <c r="T27" s="293"/>
      <c r="U27" s="294"/>
      <c r="V27" s="295"/>
      <c r="W27" s="296"/>
      <c r="X27" s="296"/>
      <c r="Y27" s="297"/>
      <c r="AD27" s="638"/>
      <c r="AE27" s="638"/>
      <c r="AF27" s="638"/>
      <c r="AG27" s="638"/>
      <c r="AH27" s="638"/>
      <c r="AI27" s="638"/>
      <c r="AJ27" s="638"/>
      <c r="AK27" s="639"/>
    </row>
    <row r="28" spans="2:37" ht="30" customHeight="1">
      <c r="B28" s="2703"/>
      <c r="C28" s="279"/>
      <c r="D28" s="298" t="s">
        <v>235</v>
      </c>
      <c r="E28" s="2659" t="s">
        <v>190</v>
      </c>
      <c r="F28" s="2659"/>
      <c r="G28" s="2659"/>
      <c r="H28" s="2659"/>
      <c r="I28" s="2659"/>
      <c r="J28" s="2659"/>
      <c r="K28" s="2659"/>
      <c r="L28" s="2659"/>
      <c r="M28" s="2660"/>
      <c r="N28" s="2661"/>
      <c r="O28" s="299" t="s">
        <v>247</v>
      </c>
      <c r="P28" s="2660"/>
      <c r="Q28" s="2661"/>
      <c r="R28" s="299" t="s">
        <v>195</v>
      </c>
      <c r="S28" s="300"/>
      <c r="T28" s="301"/>
      <c r="U28" s="302"/>
      <c r="V28" s="303"/>
      <c r="W28" s="304"/>
      <c r="X28" s="304"/>
      <c r="Y28" s="305"/>
      <c r="AD28" s="638"/>
      <c r="AE28" s="638"/>
      <c r="AF28" s="638"/>
      <c r="AG28" s="638"/>
      <c r="AH28" s="638"/>
      <c r="AI28" s="638"/>
      <c r="AJ28" s="638"/>
      <c r="AK28" s="639"/>
    </row>
    <row r="29" spans="2:37" ht="36" customHeight="1">
      <c r="B29" s="2703"/>
      <c r="C29" s="279"/>
      <c r="D29" s="298" t="s">
        <v>373</v>
      </c>
      <c r="E29" s="2659" t="s">
        <v>426</v>
      </c>
      <c r="F29" s="2659"/>
      <c r="G29" s="2659"/>
      <c r="H29" s="2659"/>
      <c r="I29" s="2659"/>
      <c r="J29" s="2659"/>
      <c r="K29" s="2659"/>
      <c r="L29" s="2659"/>
      <c r="M29" s="2660"/>
      <c r="N29" s="2661"/>
      <c r="O29" s="299" t="s">
        <v>247</v>
      </c>
      <c r="P29" s="2662"/>
      <c r="Q29" s="2662"/>
      <c r="R29" s="2662"/>
      <c r="S29" s="2663" t="s">
        <v>427</v>
      </c>
      <c r="T29" s="2664"/>
      <c r="U29" s="2665"/>
      <c r="V29" s="2666" t="str">
        <f>IF(OR(M28="",M29=""),"",IF(M29/M28&gt;=0.3,"○","×"))</f>
        <v/>
      </c>
      <c r="W29" s="2667"/>
      <c r="X29" s="2667"/>
      <c r="Y29" s="2668"/>
      <c r="AD29" s="638">
        <v>0</v>
      </c>
      <c r="AE29" s="638"/>
      <c r="AF29" s="638"/>
      <c r="AG29" s="638"/>
      <c r="AH29" s="638"/>
      <c r="AI29" s="638"/>
      <c r="AJ29" s="638"/>
      <c r="AK29" s="639"/>
    </row>
    <row r="30" spans="2:37" ht="36" customHeight="1">
      <c r="B30" s="2703"/>
      <c r="C30" s="279"/>
      <c r="D30" s="298" t="s">
        <v>156</v>
      </c>
      <c r="E30" s="2659" t="s">
        <v>428</v>
      </c>
      <c r="F30" s="2659"/>
      <c r="G30" s="2659"/>
      <c r="H30" s="2659"/>
      <c r="I30" s="2659"/>
      <c r="J30" s="2659"/>
      <c r="K30" s="2659"/>
      <c r="L30" s="2659"/>
      <c r="M30" s="2660"/>
      <c r="N30" s="2661"/>
      <c r="O30" s="299" t="s">
        <v>247</v>
      </c>
      <c r="P30" s="2662"/>
      <c r="Q30" s="2662"/>
      <c r="R30" s="2662"/>
      <c r="S30" s="2663" t="s">
        <v>429</v>
      </c>
      <c r="T30" s="2664"/>
      <c r="U30" s="2665"/>
      <c r="V30" s="2666" t="str">
        <f>IF(OR(M28="",M30=""),"",IF(M30/M28&gt;=0.5,"○","×"))</f>
        <v/>
      </c>
      <c r="W30" s="2667"/>
      <c r="X30" s="2667"/>
      <c r="Y30" s="2668"/>
      <c r="AD30" s="638">
        <v>0</v>
      </c>
      <c r="AE30" s="640" t="str">
        <f>IF(OR(V29="○",V30="○",V31="○"),"1","2")</f>
        <v>2</v>
      </c>
      <c r="AF30" s="638"/>
      <c r="AG30" s="638"/>
      <c r="AH30" s="638"/>
      <c r="AI30" s="638"/>
      <c r="AJ30" s="638"/>
      <c r="AK30" s="639"/>
    </row>
    <row r="31" spans="2:37" ht="36" customHeight="1">
      <c r="B31" s="2703"/>
      <c r="C31" s="279"/>
      <c r="D31" s="298" t="s">
        <v>374</v>
      </c>
      <c r="E31" s="2669" t="s">
        <v>196</v>
      </c>
      <c r="F31" s="2669"/>
      <c r="G31" s="2669"/>
      <c r="H31" s="2669"/>
      <c r="I31" s="2669"/>
      <c r="J31" s="2669"/>
      <c r="K31" s="2669"/>
      <c r="L31" s="2669"/>
      <c r="M31" s="2670"/>
      <c r="N31" s="2670"/>
      <c r="O31" s="2670"/>
      <c r="P31" s="2660"/>
      <c r="Q31" s="2661"/>
      <c r="R31" s="299" t="s">
        <v>195</v>
      </c>
      <c r="S31" s="2671" t="s">
        <v>430</v>
      </c>
      <c r="T31" s="2645"/>
      <c r="U31" s="2646"/>
      <c r="V31" s="2666" t="str">
        <f>IF(P31="","",IF(P28=0,"×",IF(OR(P28="",P31=""),"",IF(P31/P28&gt;=0.4,"○","×"))))</f>
        <v/>
      </c>
      <c r="W31" s="2667"/>
      <c r="X31" s="2667"/>
      <c r="Y31" s="2668"/>
      <c r="AD31" s="638">
        <v>1</v>
      </c>
      <c r="AE31" s="638"/>
      <c r="AF31" s="638"/>
      <c r="AG31" s="638"/>
      <c r="AH31" s="638"/>
      <c r="AI31" s="638"/>
      <c r="AJ31" s="638"/>
      <c r="AK31" s="639"/>
    </row>
    <row r="32" spans="2:37" ht="12" customHeight="1">
      <c r="B32" s="2703"/>
      <c r="C32" s="279"/>
      <c r="D32" s="279"/>
      <c r="E32" s="279"/>
      <c r="F32" s="279"/>
      <c r="G32" s="279"/>
      <c r="H32" s="279"/>
      <c r="I32" s="279"/>
      <c r="J32" s="279"/>
      <c r="K32" s="279"/>
      <c r="L32" s="279"/>
      <c r="M32" s="279"/>
      <c r="N32" s="279"/>
      <c r="O32" s="279"/>
      <c r="P32" s="279"/>
      <c r="Q32" s="279"/>
      <c r="R32" s="279"/>
      <c r="S32" s="279"/>
      <c r="T32" s="279"/>
      <c r="U32" s="279"/>
      <c r="V32" s="290"/>
      <c r="W32" s="283"/>
      <c r="X32" s="283"/>
      <c r="Y32" s="284"/>
      <c r="AD32" s="638"/>
      <c r="AE32" s="638"/>
      <c r="AF32" s="638"/>
      <c r="AG32" s="638"/>
      <c r="AH32" s="638"/>
      <c r="AI32" s="638"/>
      <c r="AJ32" s="638"/>
      <c r="AK32" s="639"/>
    </row>
    <row r="33" spans="1:37">
      <c r="B33" s="2703"/>
      <c r="C33" s="279"/>
      <c r="D33" s="279" t="s">
        <v>431</v>
      </c>
      <c r="E33" s="279"/>
      <c r="F33" s="279"/>
      <c r="G33" s="279"/>
      <c r="H33" s="279"/>
      <c r="I33" s="279"/>
      <c r="J33" s="279"/>
      <c r="K33" s="279"/>
      <c r="L33" s="279"/>
      <c r="M33" s="279"/>
      <c r="N33" s="279"/>
      <c r="O33" s="279"/>
      <c r="P33" s="279"/>
      <c r="Q33" s="279"/>
      <c r="R33" s="279"/>
      <c r="S33" s="279"/>
      <c r="T33" s="279"/>
      <c r="U33" s="279"/>
      <c r="V33" s="290"/>
      <c r="W33" s="283"/>
      <c r="X33" s="283"/>
      <c r="Y33" s="284"/>
      <c r="AD33" s="638"/>
      <c r="AE33" s="638"/>
      <c r="AF33" s="638"/>
      <c r="AG33" s="638"/>
      <c r="AH33" s="638"/>
      <c r="AI33" s="638"/>
      <c r="AJ33" s="638"/>
      <c r="AK33" s="639"/>
    </row>
    <row r="34" spans="1:37" ht="4.5" customHeight="1">
      <c r="B34" s="2703"/>
      <c r="C34" s="279"/>
      <c r="D34" s="279"/>
      <c r="E34" s="279"/>
      <c r="F34" s="279"/>
      <c r="G34" s="279"/>
      <c r="H34" s="279"/>
      <c r="I34" s="279"/>
      <c r="J34" s="279"/>
      <c r="K34" s="279"/>
      <c r="L34" s="279"/>
      <c r="M34" s="279"/>
      <c r="N34" s="279"/>
      <c r="O34" s="279"/>
      <c r="P34" s="279"/>
      <c r="Q34" s="279"/>
      <c r="R34" s="279"/>
      <c r="S34" s="279"/>
      <c r="T34" s="279"/>
      <c r="U34" s="279"/>
      <c r="V34" s="290"/>
      <c r="W34" s="283"/>
      <c r="X34" s="283"/>
      <c r="Y34" s="284"/>
      <c r="AD34" s="638"/>
      <c r="AE34" s="638"/>
      <c r="AF34" s="638"/>
      <c r="AG34" s="638"/>
      <c r="AH34" s="638"/>
      <c r="AI34" s="638"/>
      <c r="AJ34" s="638"/>
      <c r="AK34" s="639"/>
    </row>
    <row r="35" spans="1:37" s="245" customFormat="1" ht="39" customHeight="1">
      <c r="A35" s="242"/>
      <c r="B35" s="2703"/>
      <c r="C35" s="306"/>
      <c r="D35" s="2672" t="s">
        <v>432</v>
      </c>
      <c r="E35" s="2672"/>
      <c r="F35" s="2672"/>
      <c r="G35" s="2672"/>
      <c r="H35" s="2672"/>
      <c r="I35" s="2672"/>
      <c r="J35" s="2672"/>
      <c r="K35" s="2672"/>
      <c r="L35" s="2672"/>
      <c r="M35" s="2672"/>
      <c r="N35" s="2672"/>
      <c r="O35" s="2672"/>
      <c r="P35" s="2672"/>
      <c r="Q35" s="2672"/>
      <c r="R35" s="2672"/>
      <c r="S35" s="2672"/>
      <c r="T35" s="2672"/>
      <c r="U35" s="2672"/>
      <c r="V35" s="274"/>
      <c r="W35" s="274"/>
      <c r="X35" s="274"/>
      <c r="Y35" s="275"/>
      <c r="Z35" s="242"/>
      <c r="AA35" s="244"/>
      <c r="AD35" s="638"/>
      <c r="AE35" s="640">
        <v>2</v>
      </c>
      <c r="AF35" s="638"/>
      <c r="AG35" s="638"/>
      <c r="AH35" s="638"/>
      <c r="AI35" s="638"/>
      <c r="AJ35" s="638"/>
      <c r="AK35" s="639"/>
    </row>
    <row r="36" spans="1:37" s="245" customFormat="1" ht="19.5" customHeight="1">
      <c r="A36" s="242"/>
      <c r="B36" s="2703"/>
      <c r="C36" s="279"/>
      <c r="D36" s="279" t="s">
        <v>433</v>
      </c>
      <c r="E36" s="289"/>
      <c r="F36" s="289"/>
      <c r="G36" s="289"/>
      <c r="H36" s="289"/>
      <c r="I36" s="289"/>
      <c r="J36" s="289"/>
      <c r="K36" s="289"/>
      <c r="L36" s="289"/>
      <c r="M36" s="289"/>
      <c r="N36" s="289"/>
      <c r="O36" s="289"/>
      <c r="P36" s="289"/>
      <c r="Q36" s="289"/>
      <c r="R36" s="289"/>
      <c r="S36" s="289"/>
      <c r="T36" s="289"/>
      <c r="U36" s="289"/>
      <c r="V36" s="307"/>
      <c r="W36" s="308"/>
      <c r="X36" s="308"/>
      <c r="Y36" s="309"/>
      <c r="Z36" s="242"/>
      <c r="AA36" s="244"/>
      <c r="AD36" s="638"/>
      <c r="AE36" s="638"/>
      <c r="AF36" s="638"/>
      <c r="AG36" s="638"/>
      <c r="AH36" s="638"/>
      <c r="AI36" s="638"/>
      <c r="AJ36" s="638"/>
      <c r="AK36" s="639"/>
    </row>
    <row r="37" spans="1:37" s="245" customFormat="1" ht="24.75" customHeight="1">
      <c r="A37" s="242"/>
      <c r="B37" s="2703"/>
      <c r="C37" s="279"/>
      <c r="D37" s="279"/>
      <c r="E37" s="310" t="s">
        <v>434</v>
      </c>
      <c r="F37" s="289"/>
      <c r="G37" s="289"/>
      <c r="H37" s="289"/>
      <c r="I37" s="289"/>
      <c r="J37" s="289"/>
      <c r="K37" s="289"/>
      <c r="L37" s="289"/>
      <c r="M37" s="289"/>
      <c r="N37" s="289"/>
      <c r="O37" s="289"/>
      <c r="P37" s="289"/>
      <c r="Q37" s="289"/>
      <c r="R37" s="289"/>
      <c r="S37" s="289"/>
      <c r="T37" s="289"/>
      <c r="U37" s="289"/>
      <c r="V37" s="307"/>
      <c r="W37" s="308"/>
      <c r="X37" s="308"/>
      <c r="Y37" s="309"/>
      <c r="Z37" s="242"/>
      <c r="AA37" s="244"/>
      <c r="AD37" s="638"/>
      <c r="AE37" s="638"/>
      <c r="AF37" s="638"/>
      <c r="AG37" s="638"/>
      <c r="AH37" s="638"/>
      <c r="AI37" s="638"/>
      <c r="AJ37" s="638"/>
      <c r="AK37" s="639"/>
    </row>
    <row r="38" spans="1:37" s="245" customFormat="1" ht="26.25" customHeight="1">
      <c r="A38" s="242"/>
      <c r="B38" s="2703"/>
      <c r="C38" s="279"/>
      <c r="E38" s="279"/>
      <c r="F38" s="2673" t="s">
        <v>197</v>
      </c>
      <c r="G38" s="2673"/>
      <c r="H38" s="2673"/>
      <c r="I38" s="2674" t="s">
        <v>198</v>
      </c>
      <c r="J38" s="2674"/>
      <c r="K38" s="2674"/>
      <c r="L38" s="2673" t="s">
        <v>382</v>
      </c>
      <c r="M38" s="2673"/>
      <c r="N38" s="2673"/>
      <c r="O38" s="279"/>
      <c r="P38" s="279"/>
      <c r="Q38" s="279"/>
      <c r="R38" s="279"/>
      <c r="S38" s="279"/>
      <c r="T38" s="279"/>
      <c r="U38" s="279"/>
      <c r="V38" s="2675" t="str">
        <f>IF(OR(T39="",K46=""),"",IF(T39*1&lt;=K46,"○","×"))</f>
        <v/>
      </c>
      <c r="W38" s="2676"/>
      <c r="X38" s="2676"/>
      <c r="Y38" s="2677"/>
      <c r="Z38" s="242"/>
      <c r="AA38" s="244"/>
      <c r="AD38" s="638"/>
      <c r="AE38" s="638"/>
      <c r="AF38" s="638"/>
      <c r="AG38" s="638"/>
      <c r="AH38" s="638"/>
      <c r="AI38" s="638"/>
      <c r="AJ38" s="638"/>
      <c r="AK38" s="641"/>
    </row>
    <row r="39" spans="1:37" s="245" customFormat="1" ht="25.5" customHeight="1">
      <c r="A39" s="242"/>
      <c r="B39" s="2703"/>
      <c r="C39" s="279"/>
      <c r="D39" s="304"/>
      <c r="E39" s="242"/>
      <c r="F39" s="242"/>
      <c r="G39" s="274"/>
      <c r="H39" s="304" t="s">
        <v>247</v>
      </c>
      <c r="I39" s="242"/>
      <c r="J39" s="274"/>
      <c r="K39" s="311" t="s">
        <v>195</v>
      </c>
      <c r="L39" s="242"/>
      <c r="M39" s="312"/>
      <c r="N39" s="242" t="s">
        <v>247</v>
      </c>
      <c r="O39" s="2731" t="s">
        <v>237</v>
      </c>
      <c r="P39" s="2731"/>
      <c r="Q39" s="2731"/>
      <c r="R39" s="2731"/>
      <c r="S39" s="2731"/>
      <c r="T39" s="314" t="str">
        <f>IF(OR(G39="",OR(J39="",M39="")),"",IF(OR(G39&lt;=10,OR(J39&lt;=450,M39&lt;=40)),"1",IF(OR(G39&lt;=20,OR(J39&lt;=900,M39&lt;=80)),"2",IF(OR(G39&lt;=30,OR(J39&lt;=1350,M39&lt;=120)),"3",IF(OR(G39&lt;=40,OR(J39&lt;=1800,M39&lt;=160)),"4","5")))))</f>
        <v/>
      </c>
      <c r="U39" s="308" t="s">
        <v>247</v>
      </c>
      <c r="V39" s="290"/>
      <c r="W39" s="283"/>
      <c r="X39" s="283"/>
      <c r="Y39" s="284"/>
      <c r="Z39" s="242"/>
      <c r="AA39" s="244"/>
      <c r="AD39" s="638"/>
      <c r="AE39" s="638"/>
      <c r="AF39" s="638"/>
      <c r="AG39" s="638"/>
      <c r="AH39" s="638"/>
      <c r="AI39" s="638"/>
      <c r="AJ39" s="638"/>
      <c r="AK39" s="639"/>
    </row>
    <row r="40" spans="1:37" s="245" customFormat="1" ht="25.5" customHeight="1">
      <c r="A40" s="242"/>
      <c r="B40" s="2703"/>
      <c r="C40" s="279"/>
      <c r="D40" s="304"/>
      <c r="E40" s="315" t="s">
        <v>199</v>
      </c>
      <c r="F40" s="242"/>
      <c r="G40" s="308"/>
      <c r="H40" s="304"/>
      <c r="I40" s="242"/>
      <c r="J40" s="308"/>
      <c r="K40" s="311"/>
      <c r="L40" s="242"/>
      <c r="M40" s="316"/>
      <c r="N40" s="242"/>
      <c r="O40" s="313"/>
      <c r="P40" s="313"/>
      <c r="Q40" s="313"/>
      <c r="R40" s="313"/>
      <c r="S40" s="313"/>
      <c r="T40" s="317"/>
      <c r="U40" s="308"/>
      <c r="V40" s="290"/>
      <c r="W40" s="283"/>
      <c r="X40" s="283"/>
      <c r="Y40" s="284"/>
      <c r="Z40" s="242"/>
      <c r="AA40" s="244"/>
      <c r="AD40" s="638"/>
      <c r="AE40" s="638"/>
      <c r="AF40" s="638"/>
      <c r="AG40" s="638"/>
      <c r="AH40" s="638"/>
      <c r="AI40" s="638"/>
      <c r="AJ40" s="638"/>
      <c r="AK40" s="639"/>
    </row>
    <row r="41" spans="1:37" s="245" customFormat="1" ht="30" customHeight="1">
      <c r="A41" s="242"/>
      <c r="B41" s="2703"/>
      <c r="C41" s="279"/>
      <c r="D41" s="304"/>
      <c r="E41" s="2678" t="s">
        <v>435</v>
      </c>
      <c r="F41" s="2679"/>
      <c r="G41" s="2679"/>
      <c r="H41" s="2679"/>
      <c r="I41" s="2679"/>
      <c r="J41" s="2679"/>
      <c r="K41" s="2679"/>
      <c r="L41" s="2679"/>
      <c r="M41" s="2679"/>
      <c r="N41" s="2679"/>
      <c r="O41" s="2679"/>
      <c r="P41" s="2679"/>
      <c r="Q41" s="2679"/>
      <c r="R41" s="2679"/>
      <c r="S41" s="2679"/>
      <c r="T41" s="2679"/>
      <c r="U41" s="2680"/>
      <c r="V41" s="290"/>
      <c r="W41" s="283"/>
      <c r="X41" s="283"/>
      <c r="Y41" s="284"/>
      <c r="Z41" s="242"/>
      <c r="AA41" s="244"/>
      <c r="AD41" s="638"/>
      <c r="AE41" s="638"/>
      <c r="AF41" s="638"/>
      <c r="AG41" s="638"/>
      <c r="AH41" s="638"/>
      <c r="AI41" s="638"/>
      <c r="AJ41" s="638"/>
      <c r="AK41" s="639"/>
    </row>
    <row r="42" spans="1:37" s="245" customFormat="1" ht="25.5" customHeight="1">
      <c r="A42" s="242"/>
      <c r="B42" s="2703"/>
      <c r="C42" s="279"/>
      <c r="D42" s="304"/>
      <c r="E42" s="242"/>
      <c r="F42" s="242"/>
      <c r="G42" s="308" t="s">
        <v>436</v>
      </c>
      <c r="H42" s="304"/>
      <c r="I42" s="242"/>
      <c r="J42" s="308"/>
      <c r="K42" s="311"/>
      <c r="L42" s="242"/>
      <c r="M42" s="316"/>
      <c r="N42" s="242"/>
      <c r="O42" s="313"/>
      <c r="P42" s="313"/>
      <c r="Q42" s="313"/>
      <c r="R42" s="313"/>
      <c r="S42" s="313"/>
      <c r="T42" s="317"/>
      <c r="U42" s="308"/>
      <c r="V42" s="290"/>
      <c r="W42" s="283"/>
      <c r="X42" s="283"/>
      <c r="Y42" s="284"/>
      <c r="Z42" s="242"/>
      <c r="AA42" s="244"/>
      <c r="AD42" s="638"/>
      <c r="AE42" s="638"/>
      <c r="AF42" s="638"/>
      <c r="AG42" s="638"/>
      <c r="AH42" s="638"/>
      <c r="AI42" s="638"/>
      <c r="AJ42" s="638"/>
      <c r="AK42" s="639"/>
    </row>
    <row r="43" spans="1:37" s="245" customFormat="1" ht="25.5" customHeight="1">
      <c r="A43" s="242"/>
      <c r="B43" s="2703"/>
      <c r="C43" s="279"/>
      <c r="D43" s="304"/>
      <c r="E43" s="242"/>
      <c r="F43" s="242"/>
      <c r="G43" s="318"/>
      <c r="H43" s="304" t="s">
        <v>247</v>
      </c>
      <c r="I43" s="242"/>
      <c r="J43" s="308"/>
      <c r="K43" s="311"/>
      <c r="L43" s="242" t="s">
        <v>437</v>
      </c>
      <c r="M43" s="316"/>
      <c r="N43" s="242"/>
      <c r="O43" s="313"/>
      <c r="P43" s="313"/>
      <c r="Q43" s="313"/>
      <c r="R43" s="313"/>
      <c r="S43" s="313"/>
      <c r="T43" s="314" t="str">
        <f>IF(OR(G43=""),"",IF(OR(G43&lt;=50),"1",IF(OR(G43&lt;=100),"2",IF(OR(G43&lt;=150),"3",IF(OR(G43&lt;=200),"4",IF(OR(G43&lt;=250),"5","6"))))))</f>
        <v/>
      </c>
      <c r="U43" s="308" t="s">
        <v>247</v>
      </c>
      <c r="V43" s="2675" t="str">
        <f>IF(AND(T43&gt;=3,K46&gt;=3),"○","×")</f>
        <v>×</v>
      </c>
      <c r="W43" s="2676"/>
      <c r="X43" s="2676"/>
      <c r="Y43" s="2677"/>
      <c r="Z43" s="242"/>
      <c r="AA43" s="244"/>
      <c r="AD43" s="638"/>
      <c r="AE43" s="640" t="str">
        <f>IF(OR(V38="○",V43="○"),"1","2")</f>
        <v>2</v>
      </c>
      <c r="AF43" s="638"/>
      <c r="AG43" s="638"/>
      <c r="AH43" s="638"/>
      <c r="AI43" s="638"/>
      <c r="AJ43" s="638"/>
      <c r="AK43" s="639"/>
    </row>
    <row r="44" spans="1:37" s="245" customFormat="1" ht="12" customHeight="1">
      <c r="A44" s="242"/>
      <c r="B44" s="2703"/>
      <c r="C44" s="279"/>
      <c r="D44" s="279"/>
      <c r="E44" s="242"/>
      <c r="F44" s="279"/>
      <c r="G44" s="242"/>
      <c r="H44" s="279"/>
      <c r="I44" s="279"/>
      <c r="J44" s="279"/>
      <c r="K44" s="279"/>
      <c r="L44" s="279"/>
      <c r="M44" s="279"/>
      <c r="N44" s="279"/>
      <c r="O44" s="279"/>
      <c r="P44" s="279"/>
      <c r="Q44" s="279"/>
      <c r="R44" s="279"/>
      <c r="S44" s="279"/>
      <c r="T44" s="279"/>
      <c r="U44" s="279"/>
      <c r="V44" s="290"/>
      <c r="W44" s="283"/>
      <c r="X44" s="283"/>
      <c r="Y44" s="284"/>
      <c r="Z44" s="242"/>
      <c r="AA44" s="244"/>
      <c r="AD44" s="638"/>
      <c r="AE44" s="638"/>
      <c r="AF44" s="638"/>
      <c r="AG44" s="638"/>
      <c r="AH44" s="638"/>
      <c r="AI44" s="638"/>
      <c r="AJ44" s="638"/>
      <c r="AK44" s="639"/>
    </row>
    <row r="45" spans="1:37" s="245" customFormat="1" ht="22.5" customHeight="1">
      <c r="A45" s="242"/>
      <c r="B45" s="2703"/>
      <c r="C45" s="279"/>
      <c r="D45" s="2681"/>
      <c r="E45" s="2682"/>
      <c r="F45" s="2682"/>
      <c r="G45" s="2682"/>
      <c r="H45" s="2682"/>
      <c r="I45" s="2682"/>
      <c r="J45" s="2683"/>
      <c r="K45" s="2684" t="s">
        <v>200</v>
      </c>
      <c r="L45" s="2685"/>
      <c r="M45" s="2685"/>
      <c r="N45" s="2685"/>
      <c r="O45" s="2686"/>
      <c r="P45" s="2684" t="s">
        <v>201</v>
      </c>
      <c r="Q45" s="2685"/>
      <c r="R45" s="2685"/>
      <c r="S45" s="2685"/>
      <c r="T45" s="2686"/>
      <c r="U45" s="279"/>
      <c r="V45" s="290"/>
      <c r="W45" s="283"/>
      <c r="X45" s="283"/>
      <c r="Y45" s="284"/>
      <c r="Z45" s="242"/>
      <c r="AA45" s="244"/>
      <c r="AD45" s="638"/>
      <c r="AE45" s="638"/>
      <c r="AF45" s="638"/>
      <c r="AG45" s="638"/>
      <c r="AH45" s="638"/>
      <c r="AI45" s="638"/>
      <c r="AJ45" s="638"/>
      <c r="AK45" s="639"/>
    </row>
    <row r="46" spans="1:37" s="245" customFormat="1" ht="22.5" customHeight="1">
      <c r="A46" s="242"/>
      <c r="B46" s="2703"/>
      <c r="C46" s="279"/>
      <c r="D46" s="2719" t="s">
        <v>202</v>
      </c>
      <c r="E46" s="2720"/>
      <c r="F46" s="2720"/>
      <c r="G46" s="2720"/>
      <c r="H46" s="2720"/>
      <c r="I46" s="2721"/>
      <c r="J46" s="320" t="s">
        <v>203</v>
      </c>
      <c r="K46" s="2725"/>
      <c r="L46" s="2726"/>
      <c r="M46" s="2726"/>
      <c r="N46" s="2726"/>
      <c r="O46" s="319" t="s">
        <v>247</v>
      </c>
      <c r="P46" s="2727"/>
      <c r="Q46" s="2728"/>
      <c r="R46" s="2728"/>
      <c r="S46" s="2728"/>
      <c r="T46" s="2729"/>
      <c r="U46" s="279"/>
      <c r="V46" s="290"/>
      <c r="W46" s="283"/>
      <c r="X46" s="283"/>
      <c r="Y46" s="284"/>
      <c r="Z46" s="242"/>
      <c r="AA46" s="244"/>
      <c r="AD46" s="638"/>
      <c r="AE46" s="638"/>
      <c r="AF46" s="638"/>
      <c r="AG46" s="638"/>
      <c r="AH46" s="638"/>
      <c r="AI46" s="638"/>
      <c r="AJ46" s="638"/>
      <c r="AK46" s="639"/>
    </row>
    <row r="47" spans="1:37" s="245" customFormat="1" ht="22.5" customHeight="1">
      <c r="A47" s="242"/>
      <c r="B47" s="2703"/>
      <c r="C47" s="279"/>
      <c r="D47" s="2722"/>
      <c r="E47" s="2723"/>
      <c r="F47" s="2723"/>
      <c r="G47" s="2723"/>
      <c r="H47" s="2723"/>
      <c r="I47" s="2724"/>
      <c r="J47" s="320" t="s">
        <v>204</v>
      </c>
      <c r="K47" s="2660"/>
      <c r="L47" s="2730"/>
      <c r="M47" s="2730"/>
      <c r="N47" s="2730"/>
      <c r="O47" s="319" t="s">
        <v>247</v>
      </c>
      <c r="P47" s="2660"/>
      <c r="Q47" s="2730"/>
      <c r="R47" s="2730"/>
      <c r="S47" s="2730"/>
      <c r="T47" s="319" t="s">
        <v>247</v>
      </c>
      <c r="U47" s="279"/>
      <c r="V47" s="290"/>
      <c r="W47" s="283"/>
      <c r="X47" s="283"/>
      <c r="Y47" s="284"/>
      <c r="Z47" s="242"/>
      <c r="AA47" s="244"/>
      <c r="AD47" s="638"/>
      <c r="AE47" s="638"/>
      <c r="AF47" s="638"/>
      <c r="AG47" s="638"/>
      <c r="AH47" s="638"/>
      <c r="AI47" s="638"/>
      <c r="AJ47" s="638"/>
      <c r="AK47" s="639"/>
    </row>
    <row r="48" spans="1:37" s="245" customFormat="1" ht="22.5" customHeight="1">
      <c r="A48" s="242"/>
      <c r="B48" s="2703"/>
      <c r="C48" s="279"/>
      <c r="D48" s="322"/>
      <c r="E48" s="322"/>
      <c r="F48" s="322"/>
      <c r="G48" s="322"/>
      <c r="H48" s="322"/>
      <c r="I48" s="322"/>
      <c r="J48" s="283"/>
      <c r="K48" s="323"/>
      <c r="L48" s="324"/>
      <c r="M48" s="324"/>
      <c r="N48" s="324"/>
      <c r="O48" s="283"/>
      <c r="P48" s="323"/>
      <c r="Q48" s="324"/>
      <c r="R48" s="324"/>
      <c r="S48" s="324"/>
      <c r="T48" s="283"/>
      <c r="U48" s="279"/>
      <c r="V48" s="290"/>
      <c r="W48" s="283"/>
      <c r="X48" s="283"/>
      <c r="Y48" s="284"/>
      <c r="Z48" s="242"/>
      <c r="AA48" s="244"/>
      <c r="AD48" s="638"/>
      <c r="AE48" s="638"/>
      <c r="AF48" s="638"/>
      <c r="AG48" s="638"/>
      <c r="AH48" s="638"/>
      <c r="AI48" s="638"/>
      <c r="AJ48" s="638"/>
      <c r="AK48" s="639"/>
    </row>
    <row r="49" spans="1:37" s="245" customFormat="1" ht="28.5" customHeight="1">
      <c r="A49" s="242"/>
      <c r="B49" s="2703"/>
      <c r="C49" s="279"/>
      <c r="D49" s="2651" t="s">
        <v>438</v>
      </c>
      <c r="E49" s="2697"/>
      <c r="F49" s="2697"/>
      <c r="G49" s="2697"/>
      <c r="H49" s="2697"/>
      <c r="I49" s="2697"/>
      <c r="J49" s="2697"/>
      <c r="K49" s="2697"/>
      <c r="L49" s="2697"/>
      <c r="M49" s="2697"/>
      <c r="N49" s="2697"/>
      <c r="O49" s="2697"/>
      <c r="P49" s="2697"/>
      <c r="Q49" s="2697"/>
      <c r="R49" s="2697"/>
      <c r="S49" s="2697"/>
      <c r="T49" s="2697"/>
      <c r="U49" s="2698"/>
      <c r="V49" s="2675" t="str">
        <f>IF(OR(T39="",K46=""),"",IF(T39+1&lt;=K46,"○","×"))</f>
        <v/>
      </c>
      <c r="W49" s="2676"/>
      <c r="X49" s="2676"/>
      <c r="Y49" s="2677"/>
      <c r="Z49" s="242"/>
      <c r="AA49" s="244"/>
      <c r="AD49" s="638"/>
      <c r="AE49" s="640" t="str">
        <f>IF(OR(V49="○"),"1","2")</f>
        <v>2</v>
      </c>
      <c r="AF49" s="638"/>
      <c r="AG49" s="638"/>
      <c r="AH49" s="638"/>
      <c r="AI49" s="638"/>
      <c r="AJ49" s="638"/>
      <c r="AK49" s="639"/>
    </row>
    <row r="50" spans="1:37" s="245" customFormat="1" ht="8.25" customHeight="1">
      <c r="A50" s="242"/>
      <c r="B50" s="2703"/>
      <c r="C50" s="279"/>
      <c r="D50" s="279"/>
      <c r="E50" s="279"/>
      <c r="F50" s="279"/>
      <c r="G50" s="279"/>
      <c r="H50" s="279"/>
      <c r="I50" s="279"/>
      <c r="J50" s="279"/>
      <c r="K50" s="279"/>
      <c r="L50" s="279"/>
      <c r="M50" s="279"/>
      <c r="N50" s="279"/>
      <c r="O50" s="279"/>
      <c r="P50" s="279"/>
      <c r="Q50" s="279"/>
      <c r="R50" s="279"/>
      <c r="S50" s="279"/>
      <c r="T50" s="279"/>
      <c r="U50" s="279"/>
      <c r="V50" s="2699"/>
      <c r="W50" s="2700"/>
      <c r="X50" s="2700"/>
      <c r="Y50" s="2701"/>
      <c r="Z50" s="242"/>
      <c r="AA50" s="244"/>
      <c r="AD50" s="638"/>
      <c r="AE50" s="638"/>
      <c r="AF50" s="638"/>
      <c r="AG50" s="638"/>
      <c r="AH50" s="638"/>
      <c r="AI50" s="638"/>
      <c r="AJ50" s="638"/>
      <c r="AK50" s="639"/>
    </row>
    <row r="51" spans="1:37" s="245" customFormat="1" ht="6" customHeight="1">
      <c r="A51" s="242"/>
      <c r="B51" s="328"/>
      <c r="C51" s="270"/>
      <c r="D51" s="270"/>
      <c r="E51" s="270"/>
      <c r="F51" s="270"/>
      <c r="G51" s="270"/>
      <c r="H51" s="270"/>
      <c r="I51" s="270"/>
      <c r="J51" s="270"/>
      <c r="K51" s="270"/>
      <c r="L51" s="270"/>
      <c r="M51" s="270"/>
      <c r="N51" s="270"/>
      <c r="O51" s="270"/>
      <c r="P51" s="270"/>
      <c r="Q51" s="270"/>
      <c r="R51" s="270"/>
      <c r="S51" s="270"/>
      <c r="T51" s="270"/>
      <c r="U51" s="270"/>
      <c r="V51" s="283"/>
      <c r="W51" s="283"/>
      <c r="X51" s="283"/>
      <c r="Y51" s="284"/>
      <c r="Z51" s="242"/>
      <c r="AA51" s="244"/>
      <c r="AD51" s="638"/>
      <c r="AE51" s="638"/>
      <c r="AF51" s="638"/>
      <c r="AG51" s="638"/>
      <c r="AH51" s="638"/>
      <c r="AI51" s="638"/>
      <c r="AJ51" s="638"/>
      <c r="AK51" s="639"/>
    </row>
    <row r="52" spans="1:37" s="245" customFormat="1" ht="17.25" customHeight="1">
      <c r="A52" s="242"/>
      <c r="B52" s="2702" t="s">
        <v>205</v>
      </c>
      <c r="C52" s="328"/>
      <c r="D52" s="2706" t="s">
        <v>772</v>
      </c>
      <c r="E52" s="2706"/>
      <c r="F52" s="2706"/>
      <c r="G52" s="2706"/>
      <c r="H52" s="2706"/>
      <c r="I52" s="2706"/>
      <c r="J52" s="2706"/>
      <c r="K52" s="2706"/>
      <c r="L52" s="2706"/>
      <c r="M52" s="2706"/>
      <c r="N52" s="2706"/>
      <c r="O52" s="2706"/>
      <c r="P52" s="2706"/>
      <c r="Q52" s="2706"/>
      <c r="R52" s="2706"/>
      <c r="S52" s="2706"/>
      <c r="T52" s="2706"/>
      <c r="U52" s="2707"/>
      <c r="V52" s="329"/>
      <c r="W52" s="329"/>
      <c r="X52" s="329"/>
      <c r="Y52" s="330"/>
      <c r="Z52" s="242"/>
      <c r="AA52" s="244"/>
      <c r="AD52" s="638"/>
      <c r="AE52" s="638"/>
      <c r="AF52" s="638"/>
      <c r="AG52" s="638"/>
      <c r="AH52" s="638"/>
      <c r="AI52" s="638"/>
      <c r="AJ52" s="638"/>
      <c r="AK52" s="639"/>
    </row>
    <row r="53" spans="1:37" s="245" customFormat="1" ht="20.25" customHeight="1">
      <c r="A53" s="242"/>
      <c r="B53" s="2703"/>
      <c r="C53" s="281"/>
      <c r="D53" s="2708"/>
      <c r="E53" s="2708"/>
      <c r="F53" s="2708"/>
      <c r="G53" s="2708"/>
      <c r="H53" s="2708"/>
      <c r="I53" s="2708"/>
      <c r="J53" s="2708"/>
      <c r="K53" s="2708"/>
      <c r="L53" s="2708"/>
      <c r="M53" s="2708"/>
      <c r="N53" s="2708"/>
      <c r="O53" s="2708"/>
      <c r="P53" s="2708"/>
      <c r="Q53" s="2708"/>
      <c r="R53" s="2708"/>
      <c r="S53" s="2708"/>
      <c r="T53" s="2708"/>
      <c r="U53" s="2709"/>
      <c r="V53" s="274"/>
      <c r="W53" s="274"/>
      <c r="X53" s="274"/>
      <c r="Y53" s="275"/>
      <c r="Z53" s="242"/>
      <c r="AA53" s="244"/>
      <c r="AD53" s="638"/>
      <c r="AE53" s="642">
        <v>2</v>
      </c>
      <c r="AF53" s="638"/>
      <c r="AG53" s="638"/>
      <c r="AH53" s="638"/>
      <c r="AI53" s="638"/>
      <c r="AJ53" s="638"/>
      <c r="AK53" s="639"/>
    </row>
    <row r="54" spans="1:37" s="245" customFormat="1" ht="11.25" customHeight="1">
      <c r="A54" s="242"/>
      <c r="B54" s="2703"/>
      <c r="C54" s="306"/>
      <c r="D54" s="2710"/>
      <c r="E54" s="2710"/>
      <c r="F54" s="2710"/>
      <c r="G54" s="2710"/>
      <c r="H54" s="2710"/>
      <c r="I54" s="2710"/>
      <c r="J54" s="2710"/>
      <c r="K54" s="2710"/>
      <c r="L54" s="2710"/>
      <c r="M54" s="2710"/>
      <c r="N54" s="2710"/>
      <c r="O54" s="2710"/>
      <c r="P54" s="2710"/>
      <c r="Q54" s="2710"/>
      <c r="R54" s="2710"/>
      <c r="S54" s="2710"/>
      <c r="T54" s="2710"/>
      <c r="U54" s="2711"/>
      <c r="V54" s="274"/>
      <c r="W54" s="274"/>
      <c r="X54" s="274"/>
      <c r="Y54" s="275"/>
      <c r="Z54" s="242"/>
      <c r="AA54" s="244"/>
      <c r="AD54" s="638"/>
      <c r="AE54" s="638"/>
      <c r="AF54" s="638"/>
      <c r="AG54" s="638"/>
      <c r="AH54" s="638"/>
      <c r="AI54" s="638"/>
      <c r="AJ54" s="638"/>
      <c r="AK54" s="639"/>
    </row>
    <row r="55" spans="1:37" s="245" customFormat="1" ht="20.25" customHeight="1">
      <c r="A55" s="242"/>
      <c r="B55" s="2704"/>
      <c r="C55" s="279"/>
      <c r="D55" s="2708" t="s">
        <v>773</v>
      </c>
      <c r="E55" s="2708"/>
      <c r="F55" s="2708"/>
      <c r="G55" s="2708"/>
      <c r="H55" s="2708"/>
      <c r="I55" s="2708"/>
      <c r="J55" s="2708"/>
      <c r="K55" s="2708"/>
      <c r="L55" s="2708"/>
      <c r="M55" s="2708"/>
      <c r="N55" s="2708"/>
      <c r="O55" s="2708"/>
      <c r="P55" s="2708"/>
      <c r="Q55" s="2708"/>
      <c r="R55" s="2708"/>
      <c r="S55" s="2708"/>
      <c r="T55" s="2708"/>
      <c r="U55" s="2708"/>
      <c r="V55" s="331"/>
      <c r="W55" s="331"/>
      <c r="X55" s="331"/>
      <c r="Y55" s="332"/>
      <c r="Z55" s="242"/>
      <c r="AA55" s="244"/>
      <c r="AD55" s="638"/>
      <c r="AE55" s="638"/>
      <c r="AF55" s="638"/>
      <c r="AG55" s="638"/>
      <c r="AH55" s="638"/>
      <c r="AI55" s="638"/>
      <c r="AJ55" s="638"/>
      <c r="AK55" s="639"/>
    </row>
    <row r="56" spans="1:37" s="245" customFormat="1" ht="16.5" customHeight="1">
      <c r="A56" s="242"/>
      <c r="B56" s="2704"/>
      <c r="C56" s="279"/>
      <c r="D56" s="2708"/>
      <c r="E56" s="2708"/>
      <c r="F56" s="2708"/>
      <c r="G56" s="2708"/>
      <c r="H56" s="2708"/>
      <c r="I56" s="2708"/>
      <c r="J56" s="2708"/>
      <c r="K56" s="2708"/>
      <c r="L56" s="2708"/>
      <c r="M56" s="2708"/>
      <c r="N56" s="2708"/>
      <c r="O56" s="2708"/>
      <c r="P56" s="2708"/>
      <c r="Q56" s="2708"/>
      <c r="R56" s="2708"/>
      <c r="S56" s="2708"/>
      <c r="T56" s="2708"/>
      <c r="U56" s="2708"/>
      <c r="V56" s="331"/>
      <c r="W56" s="331"/>
      <c r="X56" s="331"/>
      <c r="Y56" s="332"/>
      <c r="Z56" s="242"/>
      <c r="AA56" s="244"/>
      <c r="AD56" s="638"/>
      <c r="AE56" s="642">
        <v>2</v>
      </c>
      <c r="AF56" s="638"/>
      <c r="AG56" s="638"/>
      <c r="AH56" s="638"/>
      <c r="AI56" s="638"/>
      <c r="AJ56" s="638"/>
      <c r="AK56" s="639"/>
    </row>
    <row r="57" spans="1:37" s="245" customFormat="1" ht="6.75" customHeight="1">
      <c r="A57" s="242"/>
      <c r="B57" s="2705"/>
      <c r="C57" s="264"/>
      <c r="D57" s="2710"/>
      <c r="E57" s="2710"/>
      <c r="F57" s="2710"/>
      <c r="G57" s="2710"/>
      <c r="H57" s="2710"/>
      <c r="I57" s="2710"/>
      <c r="J57" s="2710"/>
      <c r="K57" s="2710"/>
      <c r="L57" s="2710"/>
      <c r="M57" s="2710"/>
      <c r="N57" s="2710"/>
      <c r="O57" s="2710"/>
      <c r="P57" s="2710"/>
      <c r="Q57" s="2710"/>
      <c r="R57" s="2710"/>
      <c r="S57" s="2710"/>
      <c r="T57" s="2710"/>
      <c r="U57" s="2710"/>
      <c r="V57" s="333"/>
      <c r="W57" s="333"/>
      <c r="X57" s="333"/>
      <c r="Y57" s="334"/>
      <c r="Z57" s="242"/>
      <c r="AA57" s="244"/>
      <c r="AD57" s="638"/>
      <c r="AE57" s="638"/>
      <c r="AF57" s="638"/>
      <c r="AG57" s="638"/>
      <c r="AH57" s="638"/>
      <c r="AI57" s="638"/>
      <c r="AJ57" s="638"/>
      <c r="AK57" s="639"/>
    </row>
    <row r="58" spans="1:37" s="245" customFormat="1" ht="20.25" customHeight="1" thickBot="1">
      <c r="A58" s="242"/>
      <c r="B58" s="279"/>
      <c r="C58" s="279"/>
      <c r="D58" s="289"/>
      <c r="E58" s="289"/>
      <c r="F58" s="289"/>
      <c r="G58" s="289"/>
      <c r="H58" s="289"/>
      <c r="I58" s="289"/>
      <c r="J58" s="289"/>
      <c r="K58" s="289"/>
      <c r="L58" s="289"/>
      <c r="M58" s="289"/>
      <c r="N58" s="289"/>
      <c r="O58" s="289"/>
      <c r="P58" s="289"/>
      <c r="Q58" s="289"/>
      <c r="R58" s="289"/>
      <c r="S58" s="289"/>
      <c r="T58" s="289"/>
      <c r="U58" s="289"/>
      <c r="V58" s="279"/>
      <c r="W58" s="279"/>
      <c r="X58" s="279"/>
      <c r="Y58" s="279"/>
      <c r="Z58" s="242"/>
      <c r="AA58" s="244"/>
      <c r="AD58" s="638"/>
      <c r="AE58" s="638"/>
      <c r="AF58" s="638"/>
      <c r="AG58" s="638"/>
      <c r="AH58" s="638"/>
      <c r="AI58" s="638"/>
      <c r="AJ58" s="638"/>
      <c r="AK58" s="639"/>
    </row>
    <row r="59" spans="1:37" s="245" customFormat="1" ht="18.75" customHeight="1" thickTop="1" thickBot="1">
      <c r="A59" s="242"/>
      <c r="B59" s="2712" t="s">
        <v>206</v>
      </c>
      <c r="C59" s="2713"/>
      <c r="D59" s="2713"/>
      <c r="E59" s="2713"/>
      <c r="F59" s="2713"/>
      <c r="G59" s="2714"/>
      <c r="H59" s="2715" t="str">
        <f>IF(AND(AF14="1",AE30="1",AE35=1,AE43="1",AE53=1),"特定事業所加算（Ⅰ）該当",IF(OR(AND(AF14="1",AE30="1"),AND(AF14="1",AE35=1,AE43="1")),"特定事業所加算（Ⅱ）該当",IF(AND(AF14="1",AE53=1),"特定事業所加算（Ⅲ）該当",IF(AND(AF9="1",AE56=1),"特定事業所加算（Ⅳ）","非該当"))))</f>
        <v>非該当</v>
      </c>
      <c r="I59" s="2716"/>
      <c r="J59" s="2716"/>
      <c r="K59" s="2716"/>
      <c r="L59" s="2716"/>
      <c r="M59" s="2716"/>
      <c r="N59" s="2716"/>
      <c r="O59" s="2716"/>
      <c r="P59" s="2716"/>
      <c r="Q59" s="2716"/>
      <c r="R59" s="2716"/>
      <c r="S59" s="2716"/>
      <c r="T59" s="2716"/>
      <c r="U59" s="2716"/>
      <c r="V59" s="2716"/>
      <c r="W59" s="2716"/>
      <c r="X59" s="2716"/>
      <c r="Y59" s="2717"/>
      <c r="Z59" s="242"/>
      <c r="AA59" s="244"/>
      <c r="AD59" s="638"/>
      <c r="AE59" s="638"/>
      <c r="AF59" s="638"/>
      <c r="AG59" s="638"/>
      <c r="AH59" s="638"/>
      <c r="AI59" s="638"/>
      <c r="AJ59" s="638"/>
      <c r="AK59" s="639"/>
    </row>
    <row r="60" spans="1:37" s="245" customFormat="1" ht="12.75" customHeight="1" thickTop="1">
      <c r="A60" s="242"/>
      <c r="B60" s="279"/>
      <c r="C60" s="279"/>
      <c r="D60" s="279"/>
      <c r="E60" s="279"/>
      <c r="F60" s="279"/>
      <c r="G60" s="279"/>
      <c r="H60" s="279"/>
      <c r="I60" s="279"/>
      <c r="J60" s="279"/>
      <c r="K60" s="279"/>
      <c r="L60" s="279"/>
      <c r="M60" s="279"/>
      <c r="N60" s="279"/>
      <c r="O60" s="279"/>
      <c r="P60" s="279"/>
      <c r="Q60" s="279"/>
      <c r="R60" s="279"/>
      <c r="S60" s="279"/>
      <c r="T60" s="279"/>
      <c r="U60" s="279"/>
      <c r="V60" s="279"/>
      <c r="W60" s="279"/>
      <c r="X60" s="279"/>
      <c r="Y60" s="279"/>
      <c r="Z60" s="242"/>
      <c r="AA60" s="244"/>
      <c r="AD60" s="638"/>
      <c r="AE60" s="638"/>
      <c r="AF60" s="638"/>
      <c r="AG60" s="638"/>
      <c r="AH60" s="638"/>
      <c r="AI60" s="638"/>
      <c r="AJ60" s="638"/>
      <c r="AK60" s="639"/>
    </row>
    <row r="61" spans="1:37" s="245" customFormat="1" ht="3" customHeight="1">
      <c r="A61" s="242"/>
      <c r="B61" s="279"/>
      <c r="C61" s="279"/>
      <c r="D61" s="279"/>
      <c r="E61" s="279"/>
      <c r="F61" s="279"/>
      <c r="G61" s="279"/>
      <c r="H61" s="279"/>
      <c r="I61" s="279"/>
      <c r="J61" s="279"/>
      <c r="K61" s="279"/>
      <c r="L61" s="279"/>
      <c r="M61" s="279"/>
      <c r="N61" s="279"/>
      <c r="O61" s="279"/>
      <c r="P61" s="279"/>
      <c r="Q61" s="279"/>
      <c r="R61" s="279"/>
      <c r="S61" s="279"/>
      <c r="T61" s="279"/>
      <c r="U61" s="279"/>
      <c r="V61" s="279"/>
      <c r="W61" s="279"/>
      <c r="X61" s="279"/>
      <c r="Y61" s="279"/>
      <c r="Z61" s="242"/>
      <c r="AA61" s="244"/>
      <c r="AD61" s="638"/>
      <c r="AE61" s="638"/>
      <c r="AF61" s="638"/>
      <c r="AG61" s="638"/>
      <c r="AH61" s="638"/>
      <c r="AI61" s="638"/>
      <c r="AJ61" s="638"/>
      <c r="AK61" s="639"/>
    </row>
    <row r="62" spans="1:37" s="245" customFormat="1" ht="18" customHeight="1">
      <c r="A62" s="242"/>
      <c r="B62" s="279" t="s">
        <v>207</v>
      </c>
      <c r="C62" s="2651" t="s">
        <v>704</v>
      </c>
      <c r="D62" s="2687"/>
      <c r="E62" s="2687"/>
      <c r="F62" s="2687"/>
      <c r="G62" s="2687"/>
      <c r="H62" s="2687"/>
      <c r="I62" s="2687"/>
      <c r="J62" s="2687"/>
      <c r="K62" s="2687"/>
      <c r="L62" s="2687"/>
      <c r="M62" s="2687"/>
      <c r="N62" s="2687"/>
      <c r="O62" s="2687"/>
      <c r="P62" s="2687"/>
      <c r="Q62" s="2687"/>
      <c r="R62" s="2687"/>
      <c r="S62" s="2687"/>
      <c r="T62" s="2687"/>
      <c r="U62" s="2687"/>
      <c r="V62" s="2687"/>
      <c r="W62" s="2687"/>
      <c r="X62" s="2687"/>
      <c r="Y62" s="2687"/>
      <c r="Z62" s="242"/>
      <c r="AA62" s="244"/>
      <c r="AD62" s="638"/>
      <c r="AE62" s="638"/>
      <c r="AF62" s="638"/>
      <c r="AG62" s="638"/>
      <c r="AH62" s="638"/>
      <c r="AI62" s="638"/>
      <c r="AJ62" s="638"/>
      <c r="AK62" s="639"/>
    </row>
    <row r="63" spans="1:37" s="245" customFormat="1" ht="18" customHeight="1">
      <c r="A63" s="242"/>
      <c r="B63" s="304"/>
      <c r="C63" s="2687"/>
      <c r="D63" s="2687"/>
      <c r="E63" s="2687"/>
      <c r="F63" s="2687"/>
      <c r="G63" s="2687"/>
      <c r="H63" s="2687"/>
      <c r="I63" s="2687"/>
      <c r="J63" s="2687"/>
      <c r="K63" s="2687"/>
      <c r="L63" s="2687"/>
      <c r="M63" s="2687"/>
      <c r="N63" s="2687"/>
      <c r="O63" s="2687"/>
      <c r="P63" s="2687"/>
      <c r="Q63" s="2687"/>
      <c r="R63" s="2687"/>
      <c r="S63" s="2687"/>
      <c r="T63" s="2687"/>
      <c r="U63" s="2687"/>
      <c r="V63" s="2687"/>
      <c r="W63" s="2687"/>
      <c r="X63" s="2687"/>
      <c r="Y63" s="2687"/>
      <c r="Z63" s="304"/>
      <c r="AA63" s="244"/>
      <c r="AD63" s="638"/>
      <c r="AE63" s="638"/>
      <c r="AF63" s="638"/>
      <c r="AG63" s="638"/>
      <c r="AH63" s="638"/>
      <c r="AI63" s="638"/>
      <c r="AJ63" s="638"/>
      <c r="AK63" s="639"/>
    </row>
    <row r="64" spans="1:37" s="245" customFormat="1" ht="18" customHeight="1">
      <c r="A64" s="242"/>
      <c r="B64" s="304" t="s">
        <v>238</v>
      </c>
      <c r="C64" s="2687"/>
      <c r="D64" s="2687"/>
      <c r="E64" s="2687"/>
      <c r="F64" s="2687"/>
      <c r="G64" s="2687"/>
      <c r="H64" s="2687"/>
      <c r="I64" s="2687"/>
      <c r="J64" s="2687"/>
      <c r="K64" s="2687"/>
      <c r="L64" s="2687"/>
      <c r="M64" s="2687"/>
      <c r="N64" s="2687"/>
      <c r="O64" s="2687"/>
      <c r="P64" s="2687"/>
      <c r="Q64" s="2687"/>
      <c r="R64" s="2687"/>
      <c r="S64" s="2687"/>
      <c r="T64" s="2687"/>
      <c r="U64" s="2687"/>
      <c r="V64" s="2687"/>
      <c r="W64" s="2687"/>
      <c r="X64" s="2687"/>
      <c r="Y64" s="2687"/>
      <c r="Z64" s="304"/>
      <c r="AA64" s="244"/>
      <c r="AD64" s="638"/>
      <c r="AE64" s="638"/>
      <c r="AF64" s="638"/>
      <c r="AG64" s="638"/>
      <c r="AH64" s="638"/>
      <c r="AI64" s="638"/>
      <c r="AJ64" s="638"/>
      <c r="AK64" s="639"/>
    </row>
    <row r="65" spans="1:37" s="245" customFormat="1" ht="27.75" customHeight="1">
      <c r="A65" s="242"/>
      <c r="B65" s="304" t="s">
        <v>239</v>
      </c>
      <c r="C65" s="2687"/>
      <c r="D65" s="2687"/>
      <c r="E65" s="2687"/>
      <c r="F65" s="2687"/>
      <c r="G65" s="2687"/>
      <c r="H65" s="2687"/>
      <c r="I65" s="2687"/>
      <c r="J65" s="2687"/>
      <c r="K65" s="2687"/>
      <c r="L65" s="2687"/>
      <c r="M65" s="2687"/>
      <c r="N65" s="2687"/>
      <c r="O65" s="2687"/>
      <c r="P65" s="2687"/>
      <c r="Q65" s="2687"/>
      <c r="R65" s="2687"/>
      <c r="S65" s="2687"/>
      <c r="T65" s="2687"/>
      <c r="U65" s="2687"/>
      <c r="V65" s="2687"/>
      <c r="W65" s="2687"/>
      <c r="X65" s="2687"/>
      <c r="Y65" s="2687"/>
      <c r="Z65" s="304"/>
      <c r="AA65" s="244"/>
      <c r="AD65" s="638"/>
      <c r="AE65" s="638"/>
      <c r="AF65" s="638"/>
      <c r="AG65" s="638"/>
      <c r="AH65" s="638"/>
      <c r="AI65" s="638"/>
      <c r="AJ65" s="638"/>
      <c r="AK65" s="639"/>
    </row>
    <row r="66" spans="1:37" s="245" customFormat="1" ht="18" customHeight="1">
      <c r="A66" s="242"/>
      <c r="B66" s="2688" t="s">
        <v>692</v>
      </c>
      <c r="C66" s="2689"/>
      <c r="D66" s="2689"/>
      <c r="E66" s="2689"/>
      <c r="F66" s="2689"/>
      <c r="G66" s="2689"/>
      <c r="H66" s="2689"/>
      <c r="I66" s="2689"/>
      <c r="J66" s="2689"/>
      <c r="K66" s="2689"/>
      <c r="L66" s="2689"/>
      <c r="M66" s="2689"/>
      <c r="N66" s="2689"/>
      <c r="O66" s="2689"/>
      <c r="P66" s="2689"/>
      <c r="Q66" s="2689"/>
      <c r="R66" s="2689"/>
      <c r="S66" s="2689"/>
      <c r="T66" s="2689"/>
      <c r="U66" s="2689"/>
      <c r="V66" s="2689"/>
      <c r="W66" s="2689"/>
      <c r="X66" s="2689"/>
      <c r="Y66" s="2690"/>
      <c r="Z66" s="335"/>
      <c r="AA66" s="244"/>
      <c r="AD66" s="638"/>
      <c r="AE66" s="638"/>
      <c r="AF66" s="638"/>
      <c r="AG66" s="638"/>
      <c r="AH66" s="638"/>
      <c r="AI66" s="638"/>
      <c r="AJ66" s="638"/>
      <c r="AK66" s="639"/>
    </row>
    <row r="67" spans="1:37">
      <c r="B67" s="2691"/>
      <c r="C67" s="2692"/>
      <c r="D67" s="2692"/>
      <c r="E67" s="2692"/>
      <c r="F67" s="2692"/>
      <c r="G67" s="2692"/>
      <c r="H67" s="2692"/>
      <c r="I67" s="2692"/>
      <c r="J67" s="2692"/>
      <c r="K67" s="2692"/>
      <c r="L67" s="2692"/>
      <c r="M67" s="2692"/>
      <c r="N67" s="2692"/>
      <c r="O67" s="2692"/>
      <c r="P67" s="2692"/>
      <c r="Q67" s="2692"/>
      <c r="R67" s="2692"/>
      <c r="S67" s="2692"/>
      <c r="T67" s="2692"/>
      <c r="U67" s="2692"/>
      <c r="V67" s="2692"/>
      <c r="W67" s="2692"/>
      <c r="X67" s="2692"/>
      <c r="Y67" s="2693"/>
      <c r="AD67" s="638"/>
      <c r="AE67" s="638"/>
      <c r="AF67" s="638"/>
      <c r="AG67" s="638"/>
      <c r="AH67" s="638"/>
      <c r="AI67" s="638"/>
      <c r="AJ67" s="638"/>
      <c r="AK67" s="639"/>
    </row>
    <row r="68" spans="1:37">
      <c r="B68" s="2691"/>
      <c r="C68" s="2692"/>
      <c r="D68" s="2692"/>
      <c r="E68" s="2692"/>
      <c r="F68" s="2692"/>
      <c r="G68" s="2692"/>
      <c r="H68" s="2692"/>
      <c r="I68" s="2692"/>
      <c r="J68" s="2692"/>
      <c r="K68" s="2692"/>
      <c r="L68" s="2692"/>
      <c r="M68" s="2692"/>
      <c r="N68" s="2692"/>
      <c r="O68" s="2692"/>
      <c r="P68" s="2692"/>
      <c r="Q68" s="2692"/>
      <c r="R68" s="2692"/>
      <c r="S68" s="2692"/>
      <c r="T68" s="2692"/>
      <c r="U68" s="2692"/>
      <c r="V68" s="2692"/>
      <c r="W68" s="2692"/>
      <c r="X68" s="2692"/>
      <c r="Y68" s="2693"/>
      <c r="AD68" s="638"/>
      <c r="AE68" s="638"/>
      <c r="AF68" s="638"/>
      <c r="AG68" s="638"/>
      <c r="AH68" s="638"/>
      <c r="AI68" s="638"/>
      <c r="AJ68" s="638"/>
      <c r="AK68" s="639"/>
    </row>
    <row r="69" spans="1:37" ht="26.25" customHeight="1">
      <c r="B69" s="2691"/>
      <c r="C69" s="2692"/>
      <c r="D69" s="2692"/>
      <c r="E69" s="2692"/>
      <c r="F69" s="2692"/>
      <c r="G69" s="2692"/>
      <c r="H69" s="2692"/>
      <c r="I69" s="2692"/>
      <c r="J69" s="2692"/>
      <c r="K69" s="2692"/>
      <c r="L69" s="2692"/>
      <c r="M69" s="2692"/>
      <c r="N69" s="2692"/>
      <c r="O69" s="2692"/>
      <c r="P69" s="2692"/>
      <c r="Q69" s="2692"/>
      <c r="R69" s="2692"/>
      <c r="S69" s="2692"/>
      <c r="T69" s="2692"/>
      <c r="U69" s="2692"/>
      <c r="V69" s="2692"/>
      <c r="W69" s="2692"/>
      <c r="X69" s="2692"/>
      <c r="Y69" s="2693"/>
      <c r="AD69" s="638"/>
      <c r="AE69" s="638"/>
      <c r="AF69" s="638"/>
      <c r="AG69" s="638"/>
      <c r="AH69" s="638"/>
      <c r="AI69" s="638"/>
      <c r="AJ69" s="638"/>
      <c r="AK69" s="639"/>
    </row>
    <row r="70" spans="1:37" ht="26.25" customHeight="1">
      <c r="B70" s="2691"/>
      <c r="C70" s="2692"/>
      <c r="D70" s="2692"/>
      <c r="E70" s="2692"/>
      <c r="F70" s="2692"/>
      <c r="G70" s="2692"/>
      <c r="H70" s="2692"/>
      <c r="I70" s="2692"/>
      <c r="J70" s="2692"/>
      <c r="K70" s="2692"/>
      <c r="L70" s="2692"/>
      <c r="M70" s="2692"/>
      <c r="N70" s="2692"/>
      <c r="O70" s="2692"/>
      <c r="P70" s="2692"/>
      <c r="Q70" s="2692"/>
      <c r="R70" s="2692"/>
      <c r="S70" s="2692"/>
      <c r="T70" s="2692"/>
      <c r="U70" s="2692"/>
      <c r="V70" s="2692"/>
      <c r="W70" s="2692"/>
      <c r="X70" s="2692"/>
      <c r="Y70" s="2693"/>
      <c r="AD70" s="638"/>
      <c r="AE70" s="638"/>
      <c r="AF70" s="638"/>
      <c r="AG70" s="638"/>
      <c r="AH70" s="638"/>
      <c r="AI70" s="638"/>
      <c r="AJ70" s="638"/>
      <c r="AK70" s="639"/>
    </row>
    <row r="71" spans="1:37" ht="31.5" customHeight="1">
      <c r="B71" s="2691"/>
      <c r="C71" s="2692"/>
      <c r="D71" s="2692"/>
      <c r="E71" s="2692"/>
      <c r="F71" s="2692"/>
      <c r="G71" s="2692"/>
      <c r="H71" s="2692"/>
      <c r="I71" s="2692"/>
      <c r="J71" s="2692"/>
      <c r="K71" s="2692"/>
      <c r="L71" s="2692"/>
      <c r="M71" s="2692"/>
      <c r="N71" s="2692"/>
      <c r="O71" s="2692"/>
      <c r="P71" s="2692"/>
      <c r="Q71" s="2692"/>
      <c r="R71" s="2692"/>
      <c r="S71" s="2692"/>
      <c r="T71" s="2692"/>
      <c r="U71" s="2692"/>
      <c r="V71" s="2692"/>
      <c r="W71" s="2692"/>
      <c r="X71" s="2692"/>
      <c r="Y71" s="2693"/>
      <c r="AD71" s="638"/>
      <c r="AE71" s="638"/>
      <c r="AF71" s="638"/>
      <c r="AG71" s="638"/>
      <c r="AH71" s="638"/>
      <c r="AI71" s="638"/>
      <c r="AJ71" s="638"/>
      <c r="AK71" s="639"/>
    </row>
    <row r="72" spans="1:37" ht="34.5" customHeight="1">
      <c r="B72" s="2694"/>
      <c r="C72" s="2695"/>
      <c r="D72" s="2695"/>
      <c r="E72" s="2695"/>
      <c r="F72" s="2695"/>
      <c r="G72" s="2695"/>
      <c r="H72" s="2695"/>
      <c r="I72" s="2695"/>
      <c r="J72" s="2695"/>
      <c r="K72" s="2695"/>
      <c r="L72" s="2695"/>
      <c r="M72" s="2695"/>
      <c r="N72" s="2695"/>
      <c r="O72" s="2695"/>
      <c r="P72" s="2695"/>
      <c r="Q72" s="2695"/>
      <c r="R72" s="2695"/>
      <c r="S72" s="2695"/>
      <c r="T72" s="2695"/>
      <c r="U72" s="2695"/>
      <c r="V72" s="2695"/>
      <c r="W72" s="2695"/>
      <c r="X72" s="2695"/>
      <c r="Y72" s="2696"/>
      <c r="AD72" s="638"/>
      <c r="AE72" s="638"/>
      <c r="AF72" s="638"/>
      <c r="AG72" s="638"/>
      <c r="AH72" s="638"/>
      <c r="AI72" s="638"/>
      <c r="AJ72" s="638"/>
      <c r="AK72" s="639"/>
    </row>
    <row r="73" spans="1:37">
      <c r="B73" s="279"/>
      <c r="C73" s="279"/>
      <c r="D73" s="279"/>
      <c r="E73" s="279"/>
      <c r="F73" s="279"/>
      <c r="G73" s="279"/>
      <c r="H73" s="279"/>
      <c r="I73" s="279"/>
      <c r="J73" s="279"/>
      <c r="K73" s="279"/>
      <c r="L73" s="279"/>
      <c r="M73" s="279"/>
      <c r="N73" s="279"/>
      <c r="O73" s="279"/>
      <c r="P73" s="279"/>
      <c r="Q73" s="279"/>
      <c r="R73" s="279"/>
      <c r="S73" s="279"/>
      <c r="T73" s="279"/>
      <c r="U73" s="279"/>
      <c r="V73" s="279"/>
      <c r="W73" s="279"/>
      <c r="X73" s="279"/>
      <c r="Y73" s="279"/>
      <c r="AD73" s="638"/>
      <c r="AE73" s="638"/>
      <c r="AF73" s="638"/>
      <c r="AG73" s="638"/>
      <c r="AH73" s="638"/>
      <c r="AI73" s="638"/>
      <c r="AJ73" s="638"/>
      <c r="AK73" s="639"/>
    </row>
    <row r="74" spans="1:37">
      <c r="B74" s="279"/>
      <c r="C74" s="279"/>
      <c r="D74" s="279"/>
      <c r="E74" s="279"/>
      <c r="F74" s="279"/>
      <c r="G74" s="279"/>
      <c r="H74" s="279"/>
      <c r="I74" s="279"/>
      <c r="J74" s="279"/>
      <c r="K74" s="279"/>
      <c r="L74" s="279"/>
      <c r="M74" s="279"/>
      <c r="N74" s="279"/>
      <c r="O74" s="279"/>
      <c r="P74" s="279"/>
      <c r="Q74" s="279"/>
      <c r="R74" s="279"/>
      <c r="S74" s="279"/>
      <c r="T74" s="279"/>
      <c r="U74" s="279"/>
      <c r="V74" s="279"/>
      <c r="W74" s="279"/>
      <c r="X74" s="279"/>
      <c r="Y74" s="279"/>
      <c r="AD74" s="638"/>
      <c r="AE74" s="638"/>
      <c r="AF74" s="638"/>
      <c r="AG74" s="638"/>
      <c r="AH74" s="638"/>
      <c r="AI74" s="638"/>
      <c r="AJ74" s="638"/>
      <c r="AK74" s="639"/>
    </row>
    <row r="75" spans="1:37">
      <c r="B75" s="279"/>
      <c r="C75" s="279"/>
      <c r="D75" s="279"/>
      <c r="E75" s="279"/>
      <c r="F75" s="279"/>
      <c r="G75" s="279"/>
      <c r="H75" s="279"/>
      <c r="I75" s="279"/>
      <c r="J75" s="279"/>
      <c r="K75" s="279"/>
      <c r="L75" s="279"/>
      <c r="M75" s="279"/>
      <c r="N75" s="279"/>
      <c r="O75" s="279"/>
      <c r="P75" s="279"/>
      <c r="Q75" s="279"/>
      <c r="R75" s="279"/>
      <c r="S75" s="279"/>
      <c r="T75" s="279"/>
      <c r="U75" s="279"/>
      <c r="V75" s="279"/>
      <c r="W75" s="279"/>
      <c r="X75" s="279"/>
      <c r="Y75" s="279"/>
      <c r="AD75" s="638"/>
      <c r="AE75" s="638"/>
      <c r="AF75" s="638"/>
      <c r="AG75" s="638"/>
      <c r="AH75" s="638"/>
      <c r="AI75" s="638"/>
      <c r="AJ75" s="638"/>
      <c r="AK75" s="639"/>
    </row>
    <row r="76" spans="1:37">
      <c r="B76" s="279"/>
      <c r="C76" s="279"/>
      <c r="D76" s="279"/>
      <c r="E76" s="279"/>
      <c r="F76" s="279"/>
      <c r="G76" s="279"/>
      <c r="H76" s="279"/>
      <c r="I76" s="279"/>
      <c r="J76" s="279"/>
      <c r="K76" s="279"/>
      <c r="L76" s="279"/>
      <c r="M76" s="279"/>
      <c r="N76" s="279"/>
      <c r="O76" s="279"/>
      <c r="P76" s="279"/>
      <c r="Q76" s="279"/>
      <c r="R76" s="279"/>
      <c r="S76" s="279"/>
      <c r="T76" s="279"/>
      <c r="U76" s="279"/>
      <c r="V76" s="279"/>
      <c r="W76" s="279"/>
      <c r="X76" s="279"/>
      <c r="Y76" s="279"/>
      <c r="AD76" s="638"/>
      <c r="AE76" s="638"/>
      <c r="AF76" s="638"/>
      <c r="AG76" s="638"/>
      <c r="AH76" s="638"/>
      <c r="AI76" s="638"/>
      <c r="AJ76" s="638"/>
      <c r="AK76" s="639"/>
    </row>
    <row r="77" spans="1:37">
      <c r="B77" s="279"/>
      <c r="C77" s="279"/>
      <c r="D77" s="279"/>
      <c r="E77" s="279"/>
      <c r="F77" s="279"/>
      <c r="G77" s="279"/>
      <c r="H77" s="279"/>
      <c r="I77" s="279"/>
      <c r="J77" s="279"/>
      <c r="K77" s="279"/>
      <c r="L77" s="279"/>
      <c r="M77" s="279"/>
      <c r="N77" s="279"/>
      <c r="O77" s="279"/>
      <c r="P77" s="279"/>
      <c r="Q77" s="279"/>
      <c r="R77" s="279"/>
      <c r="S77" s="279"/>
      <c r="T77" s="279"/>
      <c r="U77" s="279"/>
      <c r="V77" s="279"/>
      <c r="W77" s="279"/>
      <c r="X77" s="279"/>
      <c r="Y77" s="279"/>
      <c r="AD77" s="638"/>
      <c r="AE77" s="638"/>
      <c r="AF77" s="638"/>
      <c r="AG77" s="638"/>
      <c r="AH77" s="638"/>
      <c r="AI77" s="638"/>
      <c r="AJ77" s="638"/>
      <c r="AK77" s="639"/>
    </row>
    <row r="78" spans="1:37">
      <c r="B78" s="279"/>
      <c r="C78" s="279"/>
      <c r="D78" s="279"/>
      <c r="E78" s="279"/>
      <c r="F78" s="279"/>
      <c r="G78" s="279"/>
      <c r="H78" s="279"/>
      <c r="I78" s="279"/>
      <c r="J78" s="279"/>
      <c r="K78" s="279"/>
      <c r="L78" s="279"/>
      <c r="M78" s="279"/>
      <c r="N78" s="279"/>
      <c r="O78" s="279"/>
      <c r="P78" s="279"/>
      <c r="Q78" s="279"/>
      <c r="R78" s="279"/>
      <c r="S78" s="279"/>
      <c r="T78" s="279"/>
      <c r="U78" s="279"/>
      <c r="V78" s="279"/>
      <c r="W78" s="279"/>
      <c r="X78" s="279"/>
      <c r="Y78" s="279"/>
      <c r="AD78" s="638"/>
      <c r="AE78" s="638"/>
      <c r="AF78" s="638"/>
      <c r="AG78" s="638"/>
      <c r="AH78" s="638"/>
      <c r="AI78" s="638"/>
      <c r="AJ78" s="638"/>
      <c r="AK78" s="639"/>
    </row>
    <row r="79" spans="1:37">
      <c r="B79" s="279"/>
      <c r="C79" s="279"/>
      <c r="D79" s="279"/>
      <c r="E79" s="279"/>
      <c r="F79" s="279"/>
      <c r="G79" s="279"/>
      <c r="H79" s="279"/>
      <c r="I79" s="279"/>
      <c r="J79" s="279"/>
      <c r="K79" s="279"/>
      <c r="L79" s="279"/>
      <c r="M79" s="279"/>
      <c r="N79" s="279"/>
      <c r="O79" s="279"/>
      <c r="P79" s="279"/>
      <c r="Q79" s="279"/>
      <c r="R79" s="279"/>
      <c r="S79" s="279"/>
      <c r="T79" s="279"/>
      <c r="U79" s="279"/>
      <c r="V79" s="279"/>
      <c r="W79" s="279"/>
      <c r="X79" s="279"/>
      <c r="Y79" s="279"/>
      <c r="AD79" s="638"/>
      <c r="AE79" s="638"/>
      <c r="AF79" s="638"/>
      <c r="AG79" s="638"/>
      <c r="AH79" s="638"/>
      <c r="AI79" s="638"/>
      <c r="AJ79" s="638"/>
      <c r="AK79" s="639"/>
    </row>
    <row r="80" spans="1:37">
      <c r="B80" s="279"/>
      <c r="C80" s="279"/>
      <c r="D80" s="279"/>
      <c r="E80" s="279"/>
      <c r="F80" s="279"/>
      <c r="G80" s="279"/>
      <c r="H80" s="279"/>
      <c r="I80" s="279"/>
      <c r="J80" s="279"/>
      <c r="K80" s="279"/>
      <c r="L80" s="279"/>
      <c r="M80" s="279"/>
      <c r="N80" s="279"/>
      <c r="O80" s="279"/>
      <c r="P80" s="279"/>
      <c r="Q80" s="279"/>
      <c r="R80" s="279"/>
      <c r="S80" s="279"/>
      <c r="T80" s="279"/>
      <c r="U80" s="279"/>
      <c r="V80" s="279"/>
      <c r="W80" s="279"/>
      <c r="X80" s="279"/>
      <c r="Y80" s="279"/>
      <c r="AD80" s="638"/>
      <c r="AE80" s="638"/>
      <c r="AF80" s="638"/>
      <c r="AG80" s="638"/>
      <c r="AH80" s="638"/>
      <c r="AI80" s="638"/>
      <c r="AJ80" s="638"/>
      <c r="AK80" s="639"/>
    </row>
    <row r="81" spans="2:37">
      <c r="B81" s="279"/>
      <c r="C81" s="279"/>
      <c r="D81" s="279"/>
      <c r="E81" s="279"/>
      <c r="F81" s="279"/>
      <c r="G81" s="279"/>
      <c r="H81" s="279"/>
      <c r="I81" s="279"/>
      <c r="J81" s="279"/>
      <c r="K81" s="279"/>
      <c r="L81" s="279"/>
      <c r="M81" s="279"/>
      <c r="N81" s="279"/>
      <c r="O81" s="279"/>
      <c r="P81" s="279"/>
      <c r="Q81" s="279"/>
      <c r="R81" s="279"/>
      <c r="S81" s="279"/>
      <c r="T81" s="279"/>
      <c r="U81" s="279"/>
      <c r="V81" s="279"/>
      <c r="W81" s="279"/>
      <c r="X81" s="279"/>
      <c r="Y81" s="279"/>
      <c r="AD81" s="638"/>
      <c r="AE81" s="638"/>
      <c r="AF81" s="638"/>
      <c r="AG81" s="638"/>
      <c r="AH81" s="638"/>
      <c r="AI81" s="638"/>
      <c r="AJ81" s="638"/>
      <c r="AK81" s="639"/>
    </row>
    <row r="82" spans="2:37">
      <c r="B82" s="279"/>
      <c r="C82" s="279"/>
      <c r="D82" s="279"/>
      <c r="E82" s="279"/>
      <c r="F82" s="279"/>
      <c r="G82" s="279"/>
      <c r="H82" s="279"/>
      <c r="I82" s="279"/>
      <c r="J82" s="279"/>
      <c r="K82" s="279"/>
      <c r="L82" s="279"/>
      <c r="M82" s="279"/>
      <c r="N82" s="279"/>
      <c r="O82" s="279"/>
      <c r="P82" s="279"/>
      <c r="Q82" s="279"/>
      <c r="R82" s="279"/>
      <c r="S82" s="279"/>
      <c r="T82" s="279"/>
      <c r="U82" s="279"/>
      <c r="V82" s="279"/>
      <c r="W82" s="279"/>
      <c r="X82" s="279"/>
      <c r="Y82" s="279"/>
      <c r="AD82" s="638"/>
      <c r="AE82" s="638"/>
      <c r="AF82" s="638"/>
      <c r="AG82" s="638"/>
      <c r="AH82" s="638"/>
      <c r="AI82" s="638"/>
      <c r="AJ82" s="638"/>
      <c r="AK82" s="639"/>
    </row>
    <row r="83" spans="2:37">
      <c r="B83" s="279"/>
      <c r="C83" s="279"/>
      <c r="D83" s="279"/>
      <c r="E83" s="279"/>
      <c r="F83" s="279"/>
      <c r="G83" s="279"/>
      <c r="H83" s="279"/>
      <c r="I83" s="279"/>
      <c r="J83" s="279"/>
      <c r="K83" s="279"/>
      <c r="L83" s="279"/>
      <c r="M83" s="279"/>
      <c r="N83" s="279"/>
      <c r="O83" s="279"/>
      <c r="P83" s="279"/>
      <c r="Q83" s="279"/>
      <c r="R83" s="279"/>
      <c r="S83" s="279"/>
      <c r="T83" s="279"/>
      <c r="U83" s="279"/>
      <c r="V83" s="279"/>
      <c r="W83" s="279"/>
      <c r="X83" s="279"/>
      <c r="Y83" s="279"/>
      <c r="AD83" s="638"/>
      <c r="AE83" s="638"/>
      <c r="AF83" s="638"/>
      <c r="AG83" s="638"/>
      <c r="AH83" s="638"/>
      <c r="AI83" s="638"/>
      <c r="AJ83" s="638"/>
      <c r="AK83" s="639"/>
    </row>
    <row r="84" spans="2:37">
      <c r="B84" s="279"/>
      <c r="C84" s="279"/>
      <c r="D84" s="279"/>
      <c r="E84" s="279"/>
      <c r="F84" s="279"/>
      <c r="G84" s="279"/>
      <c r="H84" s="279"/>
      <c r="I84" s="279"/>
      <c r="J84" s="279"/>
      <c r="K84" s="279"/>
      <c r="L84" s="279"/>
      <c r="M84" s="279"/>
      <c r="N84" s="279"/>
      <c r="O84" s="279"/>
      <c r="P84" s="279"/>
      <c r="Q84" s="279"/>
      <c r="R84" s="279"/>
      <c r="S84" s="279"/>
      <c r="T84" s="279"/>
      <c r="U84" s="279"/>
      <c r="V84" s="279"/>
      <c r="W84" s="279"/>
      <c r="X84" s="279"/>
      <c r="Y84" s="279"/>
      <c r="AD84" s="638"/>
      <c r="AE84" s="638"/>
      <c r="AF84" s="638"/>
      <c r="AG84" s="638"/>
      <c r="AH84" s="638"/>
      <c r="AI84" s="638"/>
      <c r="AJ84" s="638"/>
      <c r="AK84" s="639"/>
    </row>
    <row r="85" spans="2:37">
      <c r="B85" s="279"/>
      <c r="C85" s="279"/>
      <c r="D85" s="279"/>
      <c r="E85" s="279"/>
      <c r="F85" s="279"/>
      <c r="G85" s="279"/>
      <c r="H85" s="279"/>
      <c r="I85" s="279"/>
      <c r="J85" s="279"/>
      <c r="K85" s="279"/>
      <c r="L85" s="279"/>
      <c r="M85" s="279"/>
      <c r="N85" s="279"/>
      <c r="O85" s="279"/>
      <c r="P85" s="279"/>
      <c r="Q85" s="279"/>
      <c r="R85" s="279"/>
      <c r="S85" s="279"/>
      <c r="T85" s="279"/>
      <c r="U85" s="279"/>
      <c r="V85" s="279"/>
      <c r="W85" s="279"/>
      <c r="X85" s="279"/>
      <c r="Y85" s="279"/>
      <c r="AD85" s="638"/>
      <c r="AE85" s="638"/>
      <c r="AF85" s="638"/>
      <c r="AG85" s="638"/>
      <c r="AH85" s="638"/>
      <c r="AI85" s="638"/>
      <c r="AJ85" s="638"/>
      <c r="AK85" s="639"/>
    </row>
    <row r="86" spans="2:37">
      <c r="B86" s="279"/>
      <c r="C86" s="279"/>
      <c r="D86" s="279"/>
      <c r="E86" s="279"/>
      <c r="F86" s="279"/>
      <c r="G86" s="279"/>
      <c r="H86" s="279"/>
      <c r="I86" s="279"/>
      <c r="J86" s="279"/>
      <c r="K86" s="279"/>
      <c r="L86" s="279"/>
      <c r="M86" s="279"/>
      <c r="N86" s="279"/>
      <c r="O86" s="279"/>
      <c r="P86" s="279"/>
      <c r="Q86" s="279"/>
      <c r="R86" s="279"/>
      <c r="S86" s="279"/>
      <c r="T86" s="279"/>
      <c r="U86" s="279"/>
      <c r="V86" s="279"/>
      <c r="W86" s="279"/>
      <c r="X86" s="279"/>
      <c r="Y86" s="279"/>
      <c r="AD86" s="638"/>
      <c r="AE86" s="638"/>
      <c r="AF86" s="638"/>
      <c r="AG86" s="638"/>
      <c r="AH86" s="638"/>
      <c r="AI86" s="638"/>
      <c r="AJ86" s="638"/>
      <c r="AK86" s="639"/>
    </row>
    <row r="87" spans="2:37">
      <c r="B87" s="279"/>
      <c r="C87" s="279"/>
      <c r="D87" s="279"/>
      <c r="E87" s="279"/>
      <c r="F87" s="279"/>
      <c r="G87" s="279"/>
      <c r="H87" s="279"/>
      <c r="I87" s="279"/>
      <c r="J87" s="279"/>
      <c r="K87" s="279"/>
      <c r="L87" s="279"/>
      <c r="M87" s="279"/>
      <c r="N87" s="279"/>
      <c r="O87" s="279"/>
      <c r="P87" s="279"/>
      <c r="Q87" s="279"/>
      <c r="R87" s="279"/>
      <c r="S87" s="279"/>
      <c r="T87" s="279"/>
      <c r="U87" s="279"/>
      <c r="V87" s="279"/>
      <c r="W87" s="279"/>
      <c r="X87" s="279"/>
      <c r="Y87" s="279"/>
      <c r="AD87" s="638"/>
      <c r="AE87" s="638"/>
      <c r="AF87" s="638"/>
      <c r="AG87" s="638"/>
      <c r="AH87" s="638"/>
      <c r="AI87" s="638"/>
      <c r="AJ87" s="638"/>
      <c r="AK87" s="639"/>
    </row>
    <row r="88" spans="2:37">
      <c r="B88" s="279"/>
      <c r="C88" s="279"/>
      <c r="D88" s="279"/>
      <c r="E88" s="279"/>
      <c r="F88" s="279"/>
      <c r="G88" s="279"/>
      <c r="H88" s="279"/>
      <c r="I88" s="279"/>
      <c r="J88" s="279"/>
      <c r="K88" s="279"/>
      <c r="L88" s="279"/>
      <c r="M88" s="279"/>
      <c r="N88" s="279"/>
      <c r="O88" s="279"/>
      <c r="P88" s="279"/>
      <c r="Q88" s="279"/>
      <c r="R88" s="279"/>
      <c r="S88" s="279"/>
      <c r="T88" s="279"/>
      <c r="U88" s="279"/>
      <c r="V88" s="279"/>
      <c r="W88" s="279"/>
      <c r="X88" s="279"/>
      <c r="Y88" s="279"/>
      <c r="AD88" s="638"/>
      <c r="AE88" s="638"/>
      <c r="AF88" s="638"/>
      <c r="AG88" s="638"/>
      <c r="AH88" s="638"/>
      <c r="AI88" s="638"/>
      <c r="AJ88" s="638"/>
      <c r="AK88" s="639"/>
    </row>
    <row r="89" spans="2:37">
      <c r="B89" s="279"/>
      <c r="C89" s="279"/>
      <c r="D89" s="279"/>
      <c r="E89" s="279"/>
      <c r="F89" s="279"/>
      <c r="G89" s="279"/>
      <c r="H89" s="279"/>
      <c r="I89" s="279"/>
      <c r="J89" s="279"/>
      <c r="K89" s="279"/>
      <c r="L89" s="279"/>
      <c r="M89" s="279"/>
      <c r="N89" s="279"/>
      <c r="O89" s="279"/>
      <c r="P89" s="279"/>
      <c r="Q89" s="279"/>
      <c r="R89" s="279"/>
      <c r="S89" s="279"/>
      <c r="T89" s="279"/>
      <c r="U89" s="279"/>
      <c r="V89" s="279"/>
      <c r="W89" s="279"/>
      <c r="X89" s="279"/>
      <c r="Y89" s="279"/>
      <c r="AD89" s="638"/>
      <c r="AE89" s="638"/>
      <c r="AF89" s="638"/>
      <c r="AG89" s="638"/>
      <c r="AH89" s="638"/>
      <c r="AI89" s="638"/>
      <c r="AJ89" s="638"/>
      <c r="AK89" s="639"/>
    </row>
    <row r="90" spans="2:37">
      <c r="B90" s="279"/>
      <c r="C90" s="279"/>
      <c r="D90" s="279"/>
      <c r="E90" s="279"/>
      <c r="F90" s="279"/>
      <c r="G90" s="279"/>
      <c r="H90" s="279"/>
      <c r="I90" s="279"/>
      <c r="J90" s="279"/>
      <c r="K90" s="279"/>
      <c r="L90" s="279"/>
      <c r="M90" s="279"/>
      <c r="N90" s="279"/>
      <c r="O90" s="279"/>
      <c r="P90" s="279"/>
      <c r="Q90" s="279"/>
      <c r="R90" s="279"/>
      <c r="S90" s="279"/>
      <c r="T90" s="279"/>
      <c r="U90" s="279"/>
      <c r="V90" s="279"/>
      <c r="W90" s="279"/>
      <c r="X90" s="279"/>
      <c r="Y90" s="279"/>
      <c r="AD90" s="638"/>
      <c r="AE90" s="638"/>
      <c r="AF90" s="638"/>
      <c r="AG90" s="638"/>
      <c r="AH90" s="638"/>
      <c r="AI90" s="638"/>
      <c r="AJ90" s="638"/>
      <c r="AK90" s="639"/>
    </row>
    <row r="91" spans="2:37">
      <c r="B91" s="279"/>
      <c r="C91" s="279"/>
      <c r="D91" s="279"/>
      <c r="E91" s="279"/>
      <c r="F91" s="279"/>
      <c r="G91" s="279"/>
      <c r="H91" s="279"/>
      <c r="I91" s="279"/>
      <c r="J91" s="279"/>
      <c r="K91" s="279"/>
      <c r="L91" s="279"/>
      <c r="M91" s="279"/>
      <c r="N91" s="279"/>
      <c r="O91" s="279"/>
      <c r="P91" s="279"/>
      <c r="Q91" s="279"/>
      <c r="R91" s="279"/>
      <c r="S91" s="279"/>
      <c r="T91" s="279"/>
      <c r="U91" s="279"/>
      <c r="V91" s="279"/>
      <c r="W91" s="279"/>
      <c r="X91" s="279"/>
      <c r="Y91" s="279"/>
      <c r="AD91" s="638"/>
      <c r="AE91" s="638"/>
      <c r="AF91" s="638"/>
      <c r="AG91" s="638"/>
      <c r="AH91" s="638"/>
      <c r="AI91" s="638"/>
      <c r="AJ91" s="638"/>
      <c r="AK91" s="639"/>
    </row>
    <row r="92" spans="2:37">
      <c r="B92" s="279"/>
      <c r="C92" s="279"/>
      <c r="D92" s="279"/>
      <c r="E92" s="279"/>
      <c r="F92" s="279"/>
      <c r="G92" s="279"/>
      <c r="H92" s="279"/>
      <c r="I92" s="279"/>
      <c r="J92" s="279"/>
      <c r="K92" s="279"/>
      <c r="L92" s="279"/>
      <c r="M92" s="279"/>
      <c r="N92" s="279"/>
      <c r="O92" s="279"/>
      <c r="P92" s="279"/>
      <c r="Q92" s="279"/>
      <c r="R92" s="279"/>
      <c r="S92" s="279"/>
      <c r="T92" s="279"/>
      <c r="U92" s="279"/>
      <c r="V92" s="279"/>
      <c r="W92" s="279"/>
      <c r="X92" s="279"/>
      <c r="Y92" s="279"/>
      <c r="AD92" s="638"/>
      <c r="AE92" s="638"/>
      <c r="AF92" s="638"/>
      <c r="AG92" s="638"/>
      <c r="AH92" s="638"/>
      <c r="AI92" s="638"/>
      <c r="AJ92" s="638"/>
      <c r="AK92" s="639"/>
    </row>
    <row r="93" spans="2:37">
      <c r="B93" s="279"/>
      <c r="C93" s="279"/>
      <c r="D93" s="279"/>
      <c r="E93" s="279"/>
      <c r="F93" s="279"/>
      <c r="G93" s="279"/>
      <c r="H93" s="279"/>
      <c r="I93" s="279"/>
      <c r="J93" s="279"/>
      <c r="K93" s="279"/>
      <c r="L93" s="279"/>
      <c r="M93" s="279"/>
      <c r="N93" s="279"/>
      <c r="O93" s="279"/>
      <c r="P93" s="279"/>
      <c r="Q93" s="279"/>
      <c r="R93" s="279"/>
      <c r="S93" s="279"/>
      <c r="T93" s="279"/>
      <c r="U93" s="279"/>
      <c r="V93" s="279"/>
      <c r="W93" s="279"/>
      <c r="X93" s="279"/>
      <c r="Y93" s="279"/>
      <c r="AD93" s="638"/>
      <c r="AE93" s="638"/>
      <c r="AF93" s="638"/>
      <c r="AG93" s="638"/>
      <c r="AH93" s="638"/>
      <c r="AI93" s="638"/>
      <c r="AJ93" s="638"/>
      <c r="AK93" s="639"/>
    </row>
    <row r="94" spans="2:37">
      <c r="B94" s="279"/>
      <c r="C94" s="279"/>
      <c r="D94" s="279"/>
      <c r="E94" s="279"/>
      <c r="F94" s="279"/>
      <c r="G94" s="279"/>
      <c r="H94" s="279"/>
      <c r="I94" s="279"/>
      <c r="J94" s="279"/>
      <c r="K94" s="279"/>
      <c r="L94" s="279"/>
      <c r="M94" s="279"/>
      <c r="N94" s="279"/>
      <c r="O94" s="279"/>
      <c r="P94" s="279"/>
      <c r="Q94" s="279"/>
      <c r="R94" s="279"/>
      <c r="S94" s="279"/>
      <c r="T94" s="279"/>
      <c r="U94" s="279"/>
      <c r="V94" s="279"/>
      <c r="W94" s="279"/>
      <c r="X94" s="279"/>
      <c r="Y94" s="279"/>
      <c r="AD94" s="638"/>
      <c r="AE94" s="638"/>
      <c r="AF94" s="638"/>
      <c r="AG94" s="638"/>
      <c r="AH94" s="638"/>
      <c r="AI94" s="638"/>
      <c r="AJ94" s="638"/>
      <c r="AK94" s="639"/>
    </row>
    <row r="95" spans="2:37">
      <c r="B95" s="279"/>
      <c r="C95" s="279"/>
      <c r="D95" s="279"/>
      <c r="E95" s="279"/>
      <c r="F95" s="279"/>
      <c r="G95" s="279"/>
      <c r="H95" s="279"/>
      <c r="I95" s="279"/>
      <c r="J95" s="279"/>
      <c r="K95" s="279"/>
      <c r="L95" s="279"/>
      <c r="M95" s="279"/>
      <c r="N95" s="279"/>
      <c r="O95" s="279"/>
      <c r="P95" s="279"/>
      <c r="Q95" s="279"/>
      <c r="R95" s="279"/>
      <c r="S95" s="279"/>
      <c r="T95" s="279"/>
      <c r="U95" s="279"/>
      <c r="V95" s="279"/>
      <c r="W95" s="279"/>
      <c r="X95" s="279"/>
      <c r="Y95" s="279"/>
      <c r="AD95" s="638"/>
      <c r="AE95" s="638"/>
      <c r="AF95" s="638"/>
      <c r="AG95" s="638"/>
      <c r="AH95" s="638"/>
      <c r="AI95" s="638"/>
      <c r="AJ95" s="638"/>
      <c r="AK95" s="639"/>
    </row>
    <row r="96" spans="2:37">
      <c r="B96" s="279"/>
      <c r="C96" s="279"/>
      <c r="D96" s="279"/>
      <c r="E96" s="279"/>
      <c r="F96" s="279"/>
      <c r="G96" s="279"/>
      <c r="H96" s="279"/>
      <c r="I96" s="279"/>
      <c r="J96" s="279"/>
      <c r="K96" s="279"/>
      <c r="L96" s="279"/>
      <c r="M96" s="279"/>
      <c r="N96" s="279"/>
      <c r="O96" s="279"/>
      <c r="P96" s="279"/>
      <c r="Q96" s="279"/>
      <c r="R96" s="279"/>
      <c r="S96" s="279"/>
      <c r="T96" s="279"/>
      <c r="U96" s="279"/>
      <c r="V96" s="279"/>
      <c r="W96" s="279"/>
      <c r="X96" s="279"/>
      <c r="Y96" s="279"/>
      <c r="AD96" s="638"/>
      <c r="AE96" s="638"/>
      <c r="AF96" s="638"/>
      <c r="AG96" s="638"/>
      <c r="AH96" s="638"/>
      <c r="AI96" s="638"/>
      <c r="AJ96" s="638"/>
      <c r="AK96" s="639"/>
    </row>
    <row r="97" spans="2:37">
      <c r="B97" s="279"/>
      <c r="C97" s="279"/>
      <c r="D97" s="279"/>
      <c r="E97" s="279"/>
      <c r="F97" s="279"/>
      <c r="G97" s="279"/>
      <c r="H97" s="279"/>
      <c r="I97" s="279"/>
      <c r="J97" s="279"/>
      <c r="K97" s="279"/>
      <c r="L97" s="279"/>
      <c r="M97" s="279"/>
      <c r="N97" s="279"/>
      <c r="O97" s="279"/>
      <c r="P97" s="279"/>
      <c r="Q97" s="279"/>
      <c r="R97" s="279"/>
      <c r="S97" s="279"/>
      <c r="T97" s="279"/>
      <c r="U97" s="279"/>
      <c r="V97" s="279"/>
      <c r="W97" s="279"/>
      <c r="X97" s="279"/>
      <c r="Y97" s="279"/>
      <c r="AD97" s="638"/>
      <c r="AE97" s="638"/>
      <c r="AF97" s="638"/>
      <c r="AG97" s="638"/>
      <c r="AH97" s="638"/>
      <c r="AI97" s="638"/>
      <c r="AJ97" s="638"/>
      <c r="AK97" s="639"/>
    </row>
    <row r="98" spans="2:37">
      <c r="B98" s="279"/>
      <c r="C98" s="279"/>
      <c r="D98" s="279"/>
      <c r="E98" s="279"/>
      <c r="F98" s="279"/>
      <c r="G98" s="279"/>
      <c r="H98" s="279"/>
      <c r="I98" s="279"/>
      <c r="J98" s="279"/>
      <c r="K98" s="279"/>
      <c r="L98" s="279"/>
      <c r="M98" s="279"/>
      <c r="N98" s="279"/>
      <c r="O98" s="279"/>
      <c r="P98" s="279"/>
      <c r="Q98" s="279"/>
      <c r="R98" s="279"/>
      <c r="S98" s="279"/>
      <c r="T98" s="279"/>
      <c r="U98" s="279"/>
      <c r="V98" s="279"/>
      <c r="W98" s="279"/>
      <c r="X98" s="279"/>
      <c r="Y98" s="279"/>
      <c r="AD98" s="638"/>
      <c r="AE98" s="638"/>
      <c r="AF98" s="638"/>
      <c r="AG98" s="638"/>
      <c r="AH98" s="638"/>
      <c r="AI98" s="638"/>
      <c r="AJ98" s="638"/>
      <c r="AK98" s="639"/>
    </row>
    <row r="99" spans="2:37">
      <c r="B99" s="279"/>
      <c r="C99" s="279"/>
      <c r="D99" s="279"/>
      <c r="E99" s="279"/>
      <c r="F99" s="279"/>
      <c r="G99" s="279"/>
      <c r="H99" s="279"/>
      <c r="I99" s="279"/>
      <c r="J99" s="279"/>
      <c r="K99" s="279"/>
      <c r="L99" s="279"/>
      <c r="M99" s="279"/>
      <c r="N99" s="279"/>
      <c r="O99" s="279"/>
      <c r="P99" s="279"/>
      <c r="Q99" s="279"/>
      <c r="R99" s="279"/>
      <c r="S99" s="279"/>
      <c r="T99" s="279"/>
      <c r="U99" s="279"/>
      <c r="V99" s="279"/>
      <c r="W99" s="279"/>
      <c r="X99" s="279"/>
      <c r="Y99" s="279"/>
      <c r="AD99" s="638"/>
      <c r="AE99" s="638"/>
      <c r="AF99" s="638"/>
      <c r="AG99" s="638"/>
      <c r="AH99" s="638"/>
      <c r="AI99" s="638"/>
      <c r="AJ99" s="638"/>
      <c r="AK99" s="639"/>
    </row>
    <row r="100" spans="2:37">
      <c r="B100" s="279"/>
      <c r="C100" s="279"/>
      <c r="D100" s="279"/>
      <c r="E100" s="279"/>
      <c r="F100" s="279"/>
      <c r="G100" s="279"/>
      <c r="H100" s="279"/>
      <c r="I100" s="279"/>
      <c r="J100" s="279"/>
      <c r="K100" s="279"/>
      <c r="L100" s="279"/>
      <c r="M100" s="279"/>
      <c r="N100" s="279"/>
      <c r="O100" s="279"/>
      <c r="P100" s="279"/>
      <c r="Q100" s="279"/>
      <c r="R100" s="279"/>
      <c r="S100" s="279"/>
      <c r="T100" s="279"/>
      <c r="U100" s="279"/>
      <c r="V100" s="279"/>
      <c r="W100" s="279"/>
      <c r="X100" s="279"/>
      <c r="Y100" s="279"/>
      <c r="AD100" s="638"/>
      <c r="AE100" s="638"/>
      <c r="AF100" s="638"/>
      <c r="AG100" s="638"/>
      <c r="AH100" s="638"/>
      <c r="AI100" s="638"/>
      <c r="AJ100" s="638"/>
      <c r="AK100" s="639"/>
    </row>
    <row r="101" spans="2:37">
      <c r="B101" s="279"/>
      <c r="C101" s="279"/>
      <c r="D101" s="279"/>
      <c r="E101" s="279"/>
      <c r="F101" s="279"/>
      <c r="G101" s="279"/>
      <c r="H101" s="279"/>
      <c r="I101" s="279"/>
      <c r="J101" s="279"/>
      <c r="K101" s="279"/>
      <c r="L101" s="279"/>
      <c r="M101" s="279"/>
      <c r="N101" s="279"/>
      <c r="O101" s="279"/>
      <c r="P101" s="279"/>
      <c r="Q101" s="279"/>
      <c r="R101" s="279"/>
      <c r="S101" s="279"/>
      <c r="T101" s="279"/>
      <c r="U101" s="279"/>
      <c r="V101" s="279"/>
      <c r="W101" s="279"/>
      <c r="X101" s="279"/>
      <c r="Y101" s="279"/>
      <c r="AD101" s="638"/>
      <c r="AE101" s="638"/>
      <c r="AF101" s="638"/>
      <c r="AG101" s="638"/>
      <c r="AH101" s="638"/>
      <c r="AI101" s="638"/>
      <c r="AJ101" s="638"/>
      <c r="AK101" s="639"/>
    </row>
    <row r="102" spans="2:37">
      <c r="B102" s="279"/>
      <c r="C102" s="279"/>
      <c r="D102" s="279"/>
      <c r="E102" s="279"/>
      <c r="F102" s="279"/>
      <c r="G102" s="279"/>
      <c r="H102" s="279"/>
      <c r="I102" s="279"/>
      <c r="J102" s="279"/>
      <c r="K102" s="279"/>
      <c r="L102" s="279"/>
      <c r="M102" s="279"/>
      <c r="N102" s="279"/>
      <c r="O102" s="279"/>
      <c r="P102" s="279"/>
      <c r="Q102" s="279"/>
      <c r="R102" s="279"/>
      <c r="S102" s="279"/>
      <c r="T102" s="279"/>
      <c r="U102" s="279"/>
      <c r="V102" s="279"/>
      <c r="W102" s="279"/>
      <c r="X102" s="279"/>
      <c r="Y102" s="279"/>
      <c r="AD102" s="638"/>
      <c r="AE102" s="638"/>
      <c r="AF102" s="638"/>
      <c r="AG102" s="638"/>
      <c r="AH102" s="638"/>
      <c r="AI102" s="638"/>
      <c r="AJ102" s="638"/>
      <c r="AK102" s="639"/>
    </row>
    <row r="103" spans="2:37">
      <c r="B103" s="279"/>
      <c r="C103" s="279"/>
      <c r="D103" s="279"/>
      <c r="E103" s="279"/>
      <c r="F103" s="279"/>
      <c r="G103" s="279"/>
      <c r="H103" s="279"/>
      <c r="I103" s="279"/>
      <c r="J103" s="279"/>
      <c r="K103" s="279"/>
      <c r="L103" s="279"/>
      <c r="M103" s="279"/>
      <c r="N103" s="279"/>
      <c r="O103" s="279"/>
      <c r="P103" s="279"/>
      <c r="Q103" s="279"/>
      <c r="R103" s="279"/>
      <c r="S103" s="279"/>
      <c r="T103" s="279"/>
      <c r="U103" s="279"/>
      <c r="V103" s="279"/>
      <c r="W103" s="279"/>
      <c r="X103" s="279"/>
      <c r="Y103" s="279"/>
      <c r="AD103" s="638"/>
      <c r="AE103" s="638"/>
      <c r="AF103" s="638"/>
      <c r="AG103" s="638"/>
      <c r="AH103" s="638"/>
      <c r="AI103" s="638"/>
      <c r="AJ103" s="638"/>
      <c r="AK103" s="639"/>
    </row>
    <row r="104" spans="2:37">
      <c r="B104" s="279"/>
      <c r="C104" s="279"/>
      <c r="D104" s="279"/>
      <c r="E104" s="279"/>
      <c r="F104" s="279"/>
      <c r="G104" s="279"/>
      <c r="H104" s="279"/>
      <c r="I104" s="279"/>
      <c r="J104" s="279"/>
      <c r="K104" s="279"/>
      <c r="L104" s="279"/>
      <c r="M104" s="279"/>
      <c r="N104" s="279"/>
      <c r="O104" s="279"/>
      <c r="P104" s="279"/>
      <c r="Q104" s="279"/>
      <c r="R104" s="279"/>
      <c r="S104" s="279"/>
      <c r="T104" s="279"/>
      <c r="U104" s="279"/>
      <c r="V104" s="279"/>
      <c r="W104" s="279"/>
      <c r="X104" s="279"/>
      <c r="Y104" s="279"/>
      <c r="AD104" s="638"/>
      <c r="AE104" s="638"/>
      <c r="AF104" s="638"/>
      <c r="AG104" s="638"/>
      <c r="AH104" s="638"/>
      <c r="AI104" s="638"/>
      <c r="AJ104" s="638"/>
      <c r="AK104" s="639"/>
    </row>
    <row r="105" spans="2:37">
      <c r="B105" s="279"/>
      <c r="C105" s="279"/>
      <c r="D105" s="279"/>
      <c r="E105" s="279"/>
      <c r="F105" s="279"/>
      <c r="G105" s="279"/>
      <c r="H105" s="279"/>
      <c r="I105" s="279"/>
      <c r="J105" s="279"/>
      <c r="K105" s="279"/>
      <c r="L105" s="279"/>
      <c r="M105" s="279"/>
      <c r="N105" s="279"/>
      <c r="O105" s="279"/>
      <c r="P105" s="279"/>
      <c r="Q105" s="279"/>
      <c r="R105" s="279"/>
      <c r="S105" s="279"/>
      <c r="T105" s="279"/>
      <c r="U105" s="279"/>
      <c r="V105" s="279"/>
      <c r="W105" s="279"/>
      <c r="X105" s="279"/>
      <c r="Y105" s="279"/>
      <c r="AD105" s="638"/>
      <c r="AE105" s="638"/>
      <c r="AF105" s="638"/>
      <c r="AG105" s="638"/>
      <c r="AH105" s="638"/>
      <c r="AI105" s="638"/>
      <c r="AJ105" s="638"/>
      <c r="AK105" s="639"/>
    </row>
    <row r="106" spans="2:37">
      <c r="B106" s="279"/>
      <c r="C106" s="279"/>
      <c r="D106" s="279"/>
      <c r="E106" s="279"/>
      <c r="F106" s="279"/>
      <c r="G106" s="279"/>
      <c r="H106" s="279"/>
      <c r="I106" s="279"/>
      <c r="J106" s="279"/>
      <c r="K106" s="279"/>
      <c r="L106" s="279"/>
      <c r="M106" s="279"/>
      <c r="N106" s="279"/>
      <c r="O106" s="279"/>
      <c r="P106" s="279"/>
      <c r="Q106" s="279"/>
      <c r="R106" s="279"/>
      <c r="S106" s="279"/>
      <c r="T106" s="279"/>
      <c r="U106" s="279"/>
      <c r="V106" s="279"/>
      <c r="W106" s="279"/>
      <c r="X106" s="279"/>
      <c r="Y106" s="279"/>
      <c r="AD106" s="638"/>
      <c r="AE106" s="638"/>
      <c r="AF106" s="638"/>
      <c r="AG106" s="638"/>
      <c r="AH106" s="638"/>
      <c r="AI106" s="638"/>
      <c r="AJ106" s="638"/>
      <c r="AK106" s="639"/>
    </row>
    <row r="107" spans="2:37">
      <c r="B107" s="279"/>
      <c r="C107" s="279"/>
      <c r="D107" s="279"/>
      <c r="E107" s="279"/>
      <c r="F107" s="279"/>
      <c r="G107" s="279"/>
      <c r="H107" s="279"/>
      <c r="I107" s="279"/>
      <c r="J107" s="279"/>
      <c r="K107" s="279"/>
      <c r="L107" s="279"/>
      <c r="M107" s="279"/>
      <c r="N107" s="279"/>
      <c r="O107" s="279"/>
      <c r="P107" s="279"/>
      <c r="Q107" s="279"/>
      <c r="R107" s="279"/>
      <c r="S107" s="279"/>
      <c r="T107" s="279"/>
      <c r="U107" s="279"/>
      <c r="V107" s="279"/>
      <c r="W107" s="279"/>
      <c r="X107" s="279"/>
      <c r="Y107" s="279"/>
      <c r="AD107" s="638"/>
      <c r="AE107" s="638"/>
      <c r="AF107" s="638"/>
      <c r="AG107" s="638"/>
      <c r="AH107" s="638"/>
      <c r="AI107" s="638"/>
      <c r="AJ107" s="638"/>
      <c r="AK107" s="639"/>
    </row>
    <row r="108" spans="2:37">
      <c r="B108" s="279"/>
      <c r="C108" s="279"/>
      <c r="D108" s="279"/>
      <c r="E108" s="279"/>
      <c r="F108" s="279"/>
      <c r="G108" s="279"/>
      <c r="H108" s="279"/>
      <c r="I108" s="279"/>
      <c r="J108" s="279"/>
      <c r="K108" s="279"/>
      <c r="L108" s="279"/>
      <c r="M108" s="279"/>
      <c r="N108" s="279"/>
      <c r="O108" s="279"/>
      <c r="P108" s="279"/>
      <c r="Q108" s="279"/>
      <c r="R108" s="279"/>
      <c r="S108" s="279"/>
      <c r="T108" s="279"/>
      <c r="U108" s="279"/>
      <c r="V108" s="279"/>
      <c r="W108" s="279"/>
      <c r="X108" s="279"/>
      <c r="Y108" s="279"/>
      <c r="AD108" s="638"/>
      <c r="AE108" s="638"/>
      <c r="AF108" s="638"/>
      <c r="AG108" s="638"/>
      <c r="AH108" s="638"/>
      <c r="AI108" s="638"/>
      <c r="AJ108" s="638"/>
      <c r="AK108" s="639"/>
    </row>
    <row r="109" spans="2:37">
      <c r="B109" s="279"/>
      <c r="C109" s="279"/>
      <c r="D109" s="279"/>
      <c r="E109" s="279"/>
      <c r="F109" s="279"/>
      <c r="G109" s="279"/>
      <c r="H109" s="279"/>
      <c r="I109" s="279"/>
      <c r="J109" s="279"/>
      <c r="K109" s="279"/>
      <c r="L109" s="279"/>
      <c r="M109" s="279"/>
      <c r="N109" s="279"/>
      <c r="O109" s="279"/>
      <c r="P109" s="279"/>
      <c r="Q109" s="279"/>
      <c r="R109" s="279"/>
      <c r="S109" s="279"/>
      <c r="T109" s="279"/>
      <c r="U109" s="279"/>
      <c r="V109" s="279"/>
      <c r="W109" s="279"/>
      <c r="X109" s="279"/>
      <c r="Y109" s="279"/>
      <c r="AD109" s="638"/>
      <c r="AE109" s="638"/>
      <c r="AF109" s="638"/>
      <c r="AG109" s="638"/>
      <c r="AH109" s="638"/>
      <c r="AI109" s="638"/>
      <c r="AJ109" s="638"/>
      <c r="AK109" s="639"/>
    </row>
    <row r="110" spans="2:37">
      <c r="B110" s="279"/>
      <c r="C110" s="279"/>
      <c r="D110" s="279"/>
      <c r="E110" s="279"/>
      <c r="F110" s="279"/>
      <c r="G110" s="279"/>
      <c r="H110" s="279"/>
      <c r="I110" s="279"/>
      <c r="J110" s="279"/>
      <c r="K110" s="279"/>
      <c r="L110" s="279"/>
      <c r="M110" s="279"/>
      <c r="N110" s="279"/>
      <c r="O110" s="279"/>
      <c r="P110" s="279"/>
      <c r="Q110" s="279"/>
      <c r="R110" s="279"/>
      <c r="S110" s="279"/>
      <c r="T110" s="279"/>
      <c r="U110" s="279"/>
      <c r="V110" s="279"/>
      <c r="W110" s="279"/>
      <c r="X110" s="279"/>
      <c r="Y110" s="279"/>
      <c r="AD110" s="638"/>
      <c r="AE110" s="638"/>
      <c r="AF110" s="638"/>
      <c r="AG110" s="638"/>
      <c r="AH110" s="638"/>
      <c r="AI110" s="638"/>
      <c r="AJ110" s="638"/>
      <c r="AK110" s="639"/>
    </row>
    <row r="111" spans="2:37">
      <c r="B111" s="279"/>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Y111" s="279"/>
      <c r="AD111" s="638"/>
      <c r="AE111" s="638"/>
      <c r="AF111" s="638"/>
      <c r="AG111" s="638"/>
      <c r="AH111" s="638"/>
      <c r="AI111" s="638"/>
      <c r="AJ111" s="638"/>
      <c r="AK111" s="639"/>
    </row>
    <row r="112" spans="2:37">
      <c r="B112" s="279"/>
      <c r="C112" s="279"/>
      <c r="D112" s="279"/>
      <c r="E112" s="279"/>
      <c r="F112" s="279"/>
      <c r="G112" s="279"/>
      <c r="H112" s="279"/>
      <c r="I112" s="279"/>
      <c r="J112" s="279"/>
      <c r="K112" s="279"/>
      <c r="L112" s="279"/>
      <c r="M112" s="279"/>
      <c r="N112" s="279"/>
      <c r="O112" s="279"/>
      <c r="P112" s="279"/>
      <c r="Q112" s="279"/>
      <c r="R112" s="279"/>
      <c r="S112" s="279"/>
      <c r="T112" s="279"/>
      <c r="U112" s="279"/>
      <c r="V112" s="279"/>
      <c r="W112" s="279"/>
      <c r="X112" s="279"/>
      <c r="Y112" s="279"/>
      <c r="AD112" s="638"/>
      <c r="AE112" s="638"/>
      <c r="AF112" s="638"/>
      <c r="AG112" s="638"/>
      <c r="AH112" s="638"/>
      <c r="AI112" s="638"/>
      <c r="AJ112" s="638"/>
      <c r="AK112" s="639"/>
    </row>
    <row r="113" spans="2:37">
      <c r="B113" s="279"/>
      <c r="C113" s="279"/>
      <c r="D113" s="279"/>
      <c r="E113" s="279"/>
      <c r="F113" s="279"/>
      <c r="G113" s="279"/>
      <c r="H113" s="279"/>
      <c r="I113" s="279"/>
      <c r="J113" s="279"/>
      <c r="K113" s="279"/>
      <c r="L113" s="279"/>
      <c r="M113" s="279"/>
      <c r="N113" s="279"/>
      <c r="O113" s="279"/>
      <c r="P113" s="279"/>
      <c r="Q113" s="279"/>
      <c r="R113" s="279"/>
      <c r="S113" s="279"/>
      <c r="T113" s="279"/>
      <c r="U113" s="279"/>
      <c r="V113" s="279"/>
      <c r="W113" s="279"/>
      <c r="X113" s="279"/>
      <c r="Y113" s="279"/>
      <c r="AD113" s="638"/>
      <c r="AE113" s="638"/>
      <c r="AF113" s="638"/>
      <c r="AG113" s="638"/>
      <c r="AH113" s="638"/>
      <c r="AI113" s="638"/>
      <c r="AJ113" s="638"/>
      <c r="AK113" s="639"/>
    </row>
    <row r="114" spans="2:37">
      <c r="B114" s="279"/>
      <c r="C114" s="279"/>
      <c r="D114" s="279"/>
      <c r="E114" s="279"/>
      <c r="F114" s="279"/>
      <c r="G114" s="279"/>
      <c r="H114" s="279"/>
      <c r="I114" s="279"/>
      <c r="J114" s="279"/>
      <c r="K114" s="279"/>
      <c r="L114" s="279"/>
      <c r="M114" s="279"/>
      <c r="N114" s="279"/>
      <c r="O114" s="279"/>
      <c r="P114" s="279"/>
      <c r="Q114" s="279"/>
      <c r="R114" s="279"/>
      <c r="S114" s="279"/>
      <c r="T114" s="279"/>
      <c r="U114" s="279"/>
      <c r="V114" s="279"/>
      <c r="W114" s="279"/>
      <c r="X114" s="279"/>
      <c r="Y114" s="279"/>
      <c r="AD114" s="638"/>
      <c r="AE114" s="638"/>
      <c r="AF114" s="638"/>
      <c r="AG114" s="638"/>
      <c r="AH114" s="638"/>
      <c r="AI114" s="638"/>
      <c r="AJ114" s="638"/>
      <c r="AK114" s="639"/>
    </row>
    <row r="115" spans="2:37">
      <c r="B115" s="279"/>
      <c r="C115" s="279"/>
      <c r="D115" s="279"/>
      <c r="E115" s="279"/>
      <c r="F115" s="279"/>
      <c r="G115" s="279"/>
      <c r="H115" s="279"/>
      <c r="I115" s="279"/>
      <c r="J115" s="279"/>
      <c r="K115" s="279"/>
      <c r="L115" s="279"/>
      <c r="M115" s="279"/>
      <c r="N115" s="279"/>
      <c r="O115" s="279"/>
      <c r="P115" s="279"/>
      <c r="Q115" s="279"/>
      <c r="R115" s="279"/>
      <c r="S115" s="279"/>
      <c r="T115" s="279"/>
      <c r="U115" s="279"/>
      <c r="V115" s="279"/>
      <c r="W115" s="279"/>
      <c r="X115" s="279"/>
      <c r="Y115" s="279"/>
    </row>
    <row r="116" spans="2:37">
      <c r="B116" s="279"/>
      <c r="C116" s="279"/>
      <c r="D116" s="279"/>
      <c r="E116" s="279"/>
      <c r="F116" s="279"/>
      <c r="G116" s="279"/>
      <c r="H116" s="279"/>
      <c r="I116" s="279"/>
      <c r="J116" s="279"/>
      <c r="K116" s="279"/>
      <c r="L116" s="279"/>
      <c r="M116" s="279"/>
      <c r="N116" s="279"/>
      <c r="O116" s="279"/>
      <c r="P116" s="279"/>
      <c r="Q116" s="279"/>
      <c r="R116" s="279"/>
      <c r="S116" s="279"/>
      <c r="T116" s="279"/>
      <c r="U116" s="279"/>
      <c r="V116" s="279"/>
      <c r="W116" s="279"/>
      <c r="X116" s="279"/>
      <c r="Y116" s="279"/>
    </row>
    <row r="117" spans="2:37">
      <c r="B117" s="279"/>
      <c r="C117" s="279"/>
      <c r="D117" s="279"/>
      <c r="E117" s="279"/>
      <c r="F117" s="279"/>
      <c r="G117" s="279"/>
      <c r="H117" s="279"/>
      <c r="I117" s="279"/>
      <c r="J117" s="279"/>
      <c r="K117" s="279"/>
      <c r="L117" s="279"/>
      <c r="M117" s="279"/>
      <c r="N117" s="279"/>
      <c r="O117" s="279"/>
      <c r="P117" s="279"/>
      <c r="Q117" s="279"/>
      <c r="R117" s="279"/>
      <c r="S117" s="279"/>
      <c r="T117" s="279"/>
      <c r="U117" s="279"/>
      <c r="V117" s="279"/>
      <c r="W117" s="279"/>
      <c r="X117" s="279"/>
      <c r="Y117" s="279"/>
    </row>
    <row r="118" spans="2:37">
      <c r="B118" s="279"/>
      <c r="C118" s="279"/>
      <c r="D118" s="279"/>
      <c r="E118" s="279"/>
      <c r="F118" s="279"/>
      <c r="G118" s="279"/>
      <c r="H118" s="279"/>
      <c r="I118" s="279"/>
      <c r="J118" s="279"/>
      <c r="K118" s="279"/>
      <c r="L118" s="279"/>
      <c r="M118" s="279"/>
      <c r="N118" s="279"/>
      <c r="O118" s="279"/>
      <c r="P118" s="279"/>
      <c r="Q118" s="279"/>
      <c r="R118" s="279"/>
      <c r="S118" s="279"/>
      <c r="T118" s="279"/>
      <c r="U118" s="279"/>
      <c r="V118" s="279"/>
      <c r="W118" s="279"/>
      <c r="X118" s="279"/>
      <c r="Y118" s="279"/>
    </row>
    <row r="119" spans="2:37">
      <c r="B119" s="279"/>
      <c r="C119" s="279"/>
      <c r="D119" s="279"/>
      <c r="E119" s="279"/>
      <c r="F119" s="279"/>
      <c r="G119" s="279"/>
      <c r="H119" s="279"/>
      <c r="I119" s="279"/>
      <c r="J119" s="279"/>
      <c r="K119" s="279"/>
      <c r="L119" s="279"/>
      <c r="M119" s="279"/>
      <c r="N119" s="279"/>
      <c r="O119" s="279"/>
      <c r="P119" s="279"/>
      <c r="Q119" s="279"/>
      <c r="R119" s="279"/>
      <c r="S119" s="279"/>
      <c r="T119" s="279"/>
      <c r="U119" s="279"/>
      <c r="V119" s="279"/>
      <c r="W119" s="279"/>
      <c r="X119" s="279"/>
      <c r="Y119" s="279"/>
    </row>
    <row r="120" spans="2:37">
      <c r="B120" s="279"/>
      <c r="C120" s="279"/>
      <c r="D120" s="279"/>
      <c r="E120" s="279"/>
      <c r="F120" s="279"/>
      <c r="G120" s="279"/>
      <c r="H120" s="279"/>
      <c r="I120" s="279"/>
      <c r="J120" s="279"/>
      <c r="K120" s="279"/>
      <c r="L120" s="279"/>
      <c r="M120" s="279"/>
      <c r="N120" s="279"/>
      <c r="O120" s="279"/>
      <c r="P120" s="279"/>
      <c r="Q120" s="279"/>
      <c r="R120" s="279"/>
      <c r="S120" s="279"/>
      <c r="T120" s="279"/>
      <c r="U120" s="279"/>
      <c r="V120" s="279"/>
      <c r="W120" s="279"/>
      <c r="X120" s="279"/>
      <c r="Y120" s="279"/>
    </row>
    <row r="121" spans="2:37">
      <c r="B121" s="279"/>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row>
    <row r="122" spans="2:37">
      <c r="B122" s="279"/>
      <c r="C122" s="279"/>
      <c r="D122" s="279"/>
      <c r="E122" s="279"/>
      <c r="F122" s="279"/>
      <c r="G122" s="279"/>
      <c r="H122" s="279"/>
      <c r="I122" s="279"/>
      <c r="J122" s="279"/>
      <c r="K122" s="279"/>
      <c r="L122" s="279"/>
      <c r="M122" s="279"/>
      <c r="N122" s="279"/>
      <c r="O122" s="279"/>
      <c r="P122" s="279"/>
      <c r="Q122" s="279"/>
      <c r="R122" s="279"/>
      <c r="S122" s="279"/>
      <c r="T122" s="279"/>
      <c r="U122" s="279"/>
      <c r="V122" s="279"/>
      <c r="W122" s="279"/>
      <c r="X122" s="279"/>
      <c r="Y122" s="279"/>
    </row>
    <row r="123" spans="2:37">
      <c r="B123" s="279"/>
      <c r="C123" s="279"/>
      <c r="D123" s="279"/>
      <c r="E123" s="279"/>
      <c r="F123" s="279"/>
      <c r="G123" s="279"/>
      <c r="H123" s="279"/>
      <c r="I123" s="279"/>
      <c r="J123" s="279"/>
      <c r="K123" s="279"/>
      <c r="L123" s="279"/>
      <c r="M123" s="279"/>
      <c r="N123" s="279"/>
      <c r="O123" s="279"/>
      <c r="P123" s="279"/>
      <c r="Q123" s="279"/>
      <c r="R123" s="279"/>
      <c r="S123" s="279"/>
      <c r="T123" s="279"/>
      <c r="U123" s="279"/>
      <c r="V123" s="279"/>
      <c r="W123" s="279"/>
      <c r="X123" s="279"/>
      <c r="Y123" s="279"/>
    </row>
    <row r="124" spans="2:37">
      <c r="B124" s="279"/>
      <c r="C124" s="279"/>
      <c r="D124" s="279"/>
      <c r="E124" s="279"/>
      <c r="F124" s="279"/>
      <c r="G124" s="279"/>
      <c r="H124" s="279"/>
      <c r="I124" s="279"/>
      <c r="J124" s="279"/>
      <c r="K124" s="279"/>
      <c r="L124" s="279"/>
      <c r="M124" s="279"/>
      <c r="N124" s="279"/>
      <c r="O124" s="279"/>
      <c r="P124" s="279"/>
      <c r="Q124" s="279"/>
      <c r="R124" s="279"/>
      <c r="S124" s="279"/>
      <c r="T124" s="279"/>
      <c r="U124" s="279"/>
      <c r="V124" s="279"/>
      <c r="W124" s="279"/>
      <c r="X124" s="279"/>
      <c r="Y124" s="279"/>
    </row>
    <row r="125" spans="2:37">
      <c r="B125" s="279"/>
      <c r="C125" s="279"/>
      <c r="D125" s="279"/>
      <c r="E125" s="279"/>
      <c r="F125" s="279"/>
      <c r="G125" s="279"/>
      <c r="H125" s="279"/>
      <c r="I125" s="279"/>
      <c r="J125" s="279"/>
      <c r="K125" s="279"/>
      <c r="L125" s="279"/>
      <c r="M125" s="279"/>
      <c r="N125" s="279"/>
      <c r="O125" s="279"/>
      <c r="P125" s="279"/>
      <c r="Q125" s="279"/>
      <c r="R125" s="279"/>
      <c r="S125" s="279"/>
      <c r="T125" s="279"/>
      <c r="U125" s="279"/>
      <c r="V125" s="279"/>
      <c r="W125" s="279"/>
      <c r="X125" s="279"/>
      <c r="Y125" s="279"/>
    </row>
    <row r="126" spans="2:37">
      <c r="B126" s="279"/>
      <c r="C126" s="279"/>
      <c r="D126" s="279"/>
      <c r="E126" s="279"/>
      <c r="F126" s="279"/>
      <c r="G126" s="279"/>
      <c r="H126" s="279"/>
      <c r="I126" s="279"/>
      <c r="J126" s="279"/>
      <c r="K126" s="279"/>
      <c r="L126" s="279"/>
      <c r="M126" s="279"/>
      <c r="N126" s="279"/>
      <c r="O126" s="279"/>
      <c r="P126" s="279"/>
      <c r="Q126" s="279"/>
      <c r="R126" s="279"/>
      <c r="S126" s="279"/>
      <c r="T126" s="279"/>
      <c r="U126" s="279"/>
      <c r="V126" s="279"/>
      <c r="W126" s="279"/>
      <c r="X126" s="279"/>
      <c r="Y126" s="279"/>
    </row>
    <row r="127" spans="2:37">
      <c r="B127" s="279"/>
      <c r="C127" s="279"/>
      <c r="D127" s="279"/>
      <c r="E127" s="279"/>
      <c r="F127" s="279"/>
      <c r="G127" s="279"/>
      <c r="H127" s="279"/>
      <c r="I127" s="279"/>
      <c r="J127" s="279"/>
      <c r="K127" s="279"/>
      <c r="L127" s="279"/>
      <c r="M127" s="279"/>
      <c r="N127" s="279"/>
      <c r="O127" s="279"/>
      <c r="P127" s="279"/>
      <c r="Q127" s="279"/>
      <c r="R127" s="279"/>
      <c r="S127" s="279"/>
      <c r="T127" s="279"/>
      <c r="U127" s="279"/>
      <c r="V127" s="279"/>
      <c r="W127" s="279"/>
      <c r="X127" s="279"/>
      <c r="Y127" s="279"/>
    </row>
    <row r="128" spans="2:37">
      <c r="B128" s="279"/>
      <c r="C128" s="279"/>
      <c r="D128" s="279"/>
      <c r="E128" s="279"/>
      <c r="F128" s="279"/>
      <c r="G128" s="279"/>
      <c r="H128" s="279"/>
      <c r="I128" s="279"/>
      <c r="J128" s="279"/>
      <c r="K128" s="279"/>
      <c r="L128" s="279"/>
      <c r="M128" s="279"/>
      <c r="N128" s="279"/>
      <c r="O128" s="279"/>
      <c r="P128" s="279"/>
      <c r="Q128" s="279"/>
      <c r="R128" s="279"/>
      <c r="S128" s="279"/>
      <c r="T128" s="279"/>
      <c r="U128" s="279"/>
      <c r="V128" s="279"/>
      <c r="W128" s="279"/>
      <c r="X128" s="279"/>
      <c r="Y128" s="279"/>
    </row>
    <row r="129" spans="2:25">
      <c r="B129" s="279"/>
      <c r="C129" s="279"/>
      <c r="D129" s="279"/>
      <c r="E129" s="279"/>
      <c r="F129" s="279"/>
      <c r="G129" s="279"/>
      <c r="H129" s="279"/>
      <c r="I129" s="279"/>
      <c r="J129" s="279"/>
      <c r="K129" s="279"/>
      <c r="L129" s="279"/>
      <c r="M129" s="279"/>
      <c r="N129" s="279"/>
      <c r="O129" s="279"/>
      <c r="P129" s="279"/>
      <c r="Q129" s="279"/>
      <c r="R129" s="279"/>
      <c r="S129" s="279"/>
      <c r="T129" s="279"/>
      <c r="U129" s="279"/>
      <c r="V129" s="279"/>
      <c r="W129" s="279"/>
      <c r="X129" s="279"/>
      <c r="Y129" s="279"/>
    </row>
    <row r="130" spans="2:25">
      <c r="B130" s="279"/>
      <c r="C130" s="279"/>
      <c r="D130" s="279"/>
      <c r="E130" s="279"/>
      <c r="F130" s="279"/>
      <c r="G130" s="279"/>
      <c r="H130" s="279"/>
      <c r="I130" s="279"/>
      <c r="J130" s="279"/>
      <c r="K130" s="279"/>
      <c r="L130" s="279"/>
      <c r="M130" s="279"/>
      <c r="N130" s="279"/>
      <c r="O130" s="279"/>
      <c r="P130" s="279"/>
      <c r="Q130" s="279"/>
      <c r="R130" s="279"/>
      <c r="S130" s="279"/>
      <c r="T130" s="279"/>
      <c r="U130" s="279"/>
      <c r="V130" s="279"/>
      <c r="W130" s="279"/>
      <c r="X130" s="279"/>
      <c r="Y130" s="279"/>
    </row>
    <row r="131" spans="2:25">
      <c r="B131" s="279"/>
      <c r="C131" s="279"/>
      <c r="D131" s="279"/>
      <c r="E131" s="279"/>
      <c r="F131" s="279"/>
      <c r="G131" s="279"/>
      <c r="H131" s="279"/>
      <c r="I131" s="279"/>
      <c r="J131" s="279"/>
      <c r="K131" s="279"/>
      <c r="L131" s="279"/>
      <c r="M131" s="279"/>
      <c r="N131" s="279"/>
      <c r="O131" s="279"/>
      <c r="P131" s="279"/>
      <c r="Q131" s="279"/>
      <c r="R131" s="279"/>
      <c r="S131" s="279"/>
      <c r="T131" s="279"/>
      <c r="U131" s="279"/>
      <c r="V131" s="279"/>
      <c r="W131" s="279"/>
      <c r="X131" s="279"/>
      <c r="Y131" s="279"/>
    </row>
    <row r="132" spans="2:25">
      <c r="B132" s="279"/>
      <c r="C132" s="279"/>
      <c r="D132" s="279"/>
      <c r="E132" s="279"/>
      <c r="F132" s="279"/>
      <c r="G132" s="279"/>
      <c r="H132" s="279"/>
      <c r="I132" s="279"/>
      <c r="J132" s="279"/>
      <c r="K132" s="279"/>
      <c r="L132" s="279"/>
      <c r="M132" s="279"/>
      <c r="N132" s="279"/>
      <c r="O132" s="279"/>
      <c r="P132" s="279"/>
      <c r="Q132" s="279"/>
      <c r="R132" s="279"/>
      <c r="S132" s="279"/>
      <c r="T132" s="279"/>
      <c r="U132" s="279"/>
      <c r="V132" s="279"/>
      <c r="W132" s="279"/>
      <c r="X132" s="279"/>
      <c r="Y132" s="279"/>
    </row>
    <row r="133" spans="2:25">
      <c r="B133" s="279"/>
      <c r="C133" s="279"/>
      <c r="D133" s="279"/>
      <c r="E133" s="279"/>
      <c r="F133" s="279"/>
      <c r="G133" s="279"/>
      <c r="H133" s="279"/>
      <c r="I133" s="279"/>
      <c r="J133" s="279"/>
      <c r="K133" s="279"/>
      <c r="L133" s="279"/>
      <c r="M133" s="279"/>
      <c r="N133" s="279"/>
      <c r="O133" s="279"/>
      <c r="P133" s="279"/>
      <c r="Q133" s="279"/>
      <c r="R133" s="279"/>
      <c r="S133" s="279"/>
      <c r="T133" s="279"/>
      <c r="U133" s="279"/>
      <c r="V133" s="279"/>
      <c r="W133" s="279"/>
      <c r="X133" s="279"/>
      <c r="Y133" s="279"/>
    </row>
    <row r="134" spans="2:25">
      <c r="B134" s="279"/>
      <c r="C134" s="279"/>
      <c r="D134" s="279"/>
      <c r="E134" s="279"/>
      <c r="F134" s="279"/>
      <c r="G134" s="279"/>
      <c r="H134" s="279"/>
      <c r="I134" s="279"/>
      <c r="J134" s="279"/>
      <c r="K134" s="279"/>
      <c r="L134" s="279"/>
      <c r="M134" s="279"/>
      <c r="N134" s="279"/>
      <c r="O134" s="279"/>
      <c r="P134" s="279"/>
      <c r="Q134" s="279"/>
      <c r="R134" s="279"/>
      <c r="S134" s="279"/>
      <c r="T134" s="279"/>
      <c r="U134" s="279"/>
      <c r="V134" s="279"/>
      <c r="W134" s="279"/>
      <c r="X134" s="279"/>
      <c r="Y134" s="279"/>
    </row>
    <row r="135" spans="2:25">
      <c r="B135" s="279"/>
      <c r="C135" s="279"/>
      <c r="D135" s="279"/>
      <c r="E135" s="279"/>
      <c r="F135" s="279"/>
      <c r="G135" s="279"/>
      <c r="H135" s="279"/>
      <c r="I135" s="279"/>
      <c r="J135" s="279"/>
      <c r="K135" s="279"/>
      <c r="L135" s="279"/>
      <c r="M135" s="279"/>
      <c r="N135" s="279"/>
      <c r="O135" s="279"/>
      <c r="P135" s="279"/>
      <c r="Q135" s="279"/>
      <c r="R135" s="279"/>
      <c r="S135" s="279"/>
      <c r="T135" s="279"/>
      <c r="U135" s="279"/>
      <c r="V135" s="279"/>
      <c r="W135" s="279"/>
      <c r="X135" s="279"/>
      <c r="Y135" s="279"/>
    </row>
    <row r="136" spans="2:25">
      <c r="B136" s="279"/>
      <c r="C136" s="279"/>
      <c r="D136" s="279"/>
      <c r="E136" s="279"/>
      <c r="F136" s="279"/>
      <c r="G136" s="279"/>
      <c r="H136" s="279"/>
      <c r="I136" s="279"/>
      <c r="J136" s="279"/>
      <c r="K136" s="279"/>
      <c r="L136" s="279"/>
      <c r="M136" s="279"/>
      <c r="N136" s="279"/>
      <c r="O136" s="279"/>
      <c r="P136" s="279"/>
      <c r="Q136" s="279"/>
      <c r="R136" s="279"/>
      <c r="S136" s="279"/>
      <c r="T136" s="279"/>
      <c r="U136" s="279"/>
      <c r="V136" s="279"/>
      <c r="W136" s="279"/>
      <c r="X136" s="279"/>
      <c r="Y136" s="279"/>
    </row>
    <row r="137" spans="2:25">
      <c r="B137" s="279"/>
      <c r="C137" s="279"/>
      <c r="D137" s="279"/>
      <c r="E137" s="279"/>
      <c r="F137" s="279"/>
      <c r="G137" s="279"/>
      <c r="H137" s="279"/>
      <c r="I137" s="279"/>
      <c r="J137" s="279"/>
      <c r="K137" s="279"/>
      <c r="L137" s="279"/>
      <c r="M137" s="279"/>
      <c r="N137" s="279"/>
      <c r="O137" s="279"/>
      <c r="P137" s="279"/>
      <c r="Q137" s="279"/>
      <c r="R137" s="279"/>
      <c r="S137" s="279"/>
      <c r="T137" s="279"/>
      <c r="U137" s="279"/>
      <c r="V137" s="279"/>
      <c r="W137" s="279"/>
      <c r="X137" s="279"/>
      <c r="Y137" s="279"/>
    </row>
    <row r="138" spans="2:25">
      <c r="B138" s="279"/>
      <c r="C138" s="279"/>
      <c r="D138" s="279"/>
      <c r="E138" s="279"/>
      <c r="F138" s="279"/>
      <c r="G138" s="279"/>
      <c r="H138" s="279"/>
      <c r="I138" s="279"/>
      <c r="J138" s="279"/>
      <c r="K138" s="279"/>
      <c r="L138" s="279"/>
      <c r="M138" s="279"/>
      <c r="N138" s="279"/>
      <c r="O138" s="279"/>
      <c r="P138" s="279"/>
      <c r="Q138" s="279"/>
      <c r="R138" s="279"/>
      <c r="S138" s="279"/>
      <c r="T138" s="279"/>
      <c r="U138" s="279"/>
      <c r="V138" s="279"/>
      <c r="W138" s="279"/>
      <c r="X138" s="279"/>
      <c r="Y138" s="279"/>
    </row>
    <row r="139" spans="2:25">
      <c r="B139" s="279"/>
      <c r="C139" s="279"/>
      <c r="D139" s="279"/>
      <c r="E139" s="279"/>
      <c r="F139" s="279"/>
      <c r="G139" s="279"/>
      <c r="H139" s="279"/>
      <c r="I139" s="279"/>
      <c r="J139" s="279"/>
      <c r="K139" s="279"/>
      <c r="L139" s="279"/>
      <c r="M139" s="279"/>
      <c r="N139" s="279"/>
      <c r="O139" s="279"/>
      <c r="P139" s="279"/>
      <c r="Q139" s="279"/>
      <c r="R139" s="279"/>
      <c r="S139" s="279"/>
      <c r="T139" s="279"/>
      <c r="U139" s="279"/>
      <c r="V139" s="279"/>
      <c r="W139" s="279"/>
      <c r="X139" s="279"/>
      <c r="Y139" s="279"/>
    </row>
    <row r="140" spans="2:25">
      <c r="B140" s="279"/>
      <c r="C140" s="279"/>
      <c r="D140" s="279"/>
      <c r="E140" s="279"/>
      <c r="F140" s="279"/>
      <c r="G140" s="279"/>
      <c r="H140" s="279"/>
      <c r="I140" s="279"/>
      <c r="J140" s="279"/>
      <c r="K140" s="279"/>
      <c r="L140" s="279"/>
      <c r="M140" s="279"/>
      <c r="N140" s="279"/>
      <c r="O140" s="279"/>
      <c r="P140" s="279"/>
      <c r="Q140" s="279"/>
      <c r="R140" s="279"/>
      <c r="S140" s="279"/>
      <c r="T140" s="279"/>
      <c r="U140" s="279"/>
      <c r="V140" s="279"/>
      <c r="W140" s="279"/>
      <c r="X140" s="279"/>
      <c r="Y140" s="279"/>
    </row>
    <row r="141" spans="2:25">
      <c r="B141" s="279"/>
      <c r="C141" s="279"/>
      <c r="D141" s="279"/>
      <c r="E141" s="279"/>
      <c r="F141" s="279"/>
      <c r="G141" s="279"/>
      <c r="H141" s="279"/>
      <c r="I141" s="279"/>
      <c r="J141" s="279"/>
      <c r="K141" s="279"/>
      <c r="L141" s="279"/>
      <c r="M141" s="279"/>
      <c r="N141" s="279"/>
      <c r="O141" s="279"/>
      <c r="P141" s="279"/>
      <c r="Q141" s="279"/>
      <c r="R141" s="279"/>
      <c r="S141" s="279"/>
      <c r="T141" s="279"/>
      <c r="U141" s="279"/>
      <c r="V141" s="279"/>
      <c r="W141" s="279"/>
      <c r="X141" s="279"/>
      <c r="Y141" s="279"/>
    </row>
    <row r="142" spans="2:25">
      <c r="B142" s="279"/>
      <c r="C142" s="279"/>
      <c r="D142" s="279"/>
      <c r="E142" s="279"/>
      <c r="F142" s="279"/>
      <c r="G142" s="279"/>
      <c r="H142" s="279"/>
      <c r="I142" s="279"/>
      <c r="J142" s="279"/>
      <c r="K142" s="279"/>
      <c r="L142" s="279"/>
      <c r="M142" s="279"/>
      <c r="N142" s="279"/>
      <c r="O142" s="279"/>
      <c r="P142" s="279"/>
      <c r="Q142" s="279"/>
      <c r="R142" s="279"/>
      <c r="S142" s="279"/>
      <c r="T142" s="279"/>
      <c r="U142" s="279"/>
      <c r="V142" s="279"/>
      <c r="W142" s="279"/>
      <c r="X142" s="279"/>
      <c r="Y142" s="279"/>
    </row>
    <row r="143" spans="2:25">
      <c r="B143" s="279"/>
      <c r="C143" s="279"/>
      <c r="D143" s="279"/>
      <c r="E143" s="279"/>
      <c r="F143" s="279"/>
      <c r="G143" s="279"/>
      <c r="H143" s="279"/>
      <c r="I143" s="279"/>
      <c r="J143" s="279"/>
      <c r="K143" s="279"/>
      <c r="L143" s="279"/>
      <c r="M143" s="279"/>
      <c r="N143" s="279"/>
      <c r="O143" s="279"/>
      <c r="P143" s="279"/>
      <c r="Q143" s="279"/>
      <c r="R143" s="279"/>
      <c r="S143" s="279"/>
      <c r="T143" s="279"/>
      <c r="U143" s="279"/>
      <c r="V143" s="279"/>
      <c r="W143" s="279"/>
      <c r="X143" s="279"/>
      <c r="Y143" s="279"/>
    </row>
    <row r="144" spans="2:25">
      <c r="B144" s="279"/>
      <c r="C144" s="279"/>
      <c r="D144" s="279"/>
      <c r="E144" s="279"/>
      <c r="F144" s="279"/>
      <c r="G144" s="279"/>
      <c r="H144" s="279"/>
      <c r="I144" s="279"/>
      <c r="J144" s="279"/>
      <c r="K144" s="279"/>
      <c r="L144" s="279"/>
      <c r="M144" s="279"/>
      <c r="N144" s="279"/>
      <c r="O144" s="279"/>
      <c r="P144" s="279"/>
      <c r="Q144" s="279"/>
      <c r="R144" s="279"/>
      <c r="S144" s="279"/>
      <c r="T144" s="279"/>
      <c r="U144" s="279"/>
      <c r="V144" s="279"/>
      <c r="W144" s="279"/>
      <c r="X144" s="279"/>
      <c r="Y144" s="279"/>
    </row>
    <row r="145" spans="2:25">
      <c r="B145" s="279"/>
      <c r="C145" s="279"/>
      <c r="D145" s="279"/>
      <c r="E145" s="279"/>
      <c r="F145" s="279"/>
      <c r="G145" s="279"/>
      <c r="H145" s="279"/>
      <c r="I145" s="279"/>
      <c r="J145" s="279"/>
      <c r="K145" s="279"/>
      <c r="L145" s="279"/>
      <c r="M145" s="279"/>
      <c r="N145" s="279"/>
      <c r="O145" s="279"/>
      <c r="P145" s="279"/>
      <c r="Q145" s="279"/>
      <c r="R145" s="279"/>
      <c r="S145" s="279"/>
      <c r="T145" s="279"/>
      <c r="U145" s="279"/>
      <c r="V145" s="279"/>
      <c r="W145" s="279"/>
      <c r="X145" s="279"/>
      <c r="Y145" s="279"/>
    </row>
    <row r="146" spans="2:25">
      <c r="B146" s="279"/>
      <c r="C146" s="279"/>
      <c r="D146" s="279"/>
      <c r="E146" s="279"/>
      <c r="F146" s="279"/>
      <c r="G146" s="279"/>
      <c r="H146" s="279"/>
      <c r="I146" s="279"/>
      <c r="J146" s="279"/>
      <c r="K146" s="279"/>
      <c r="L146" s="279"/>
      <c r="M146" s="279"/>
      <c r="N146" s="279"/>
      <c r="O146" s="279"/>
      <c r="P146" s="279"/>
      <c r="Q146" s="279"/>
      <c r="R146" s="279"/>
      <c r="S146" s="279"/>
      <c r="T146" s="279"/>
      <c r="U146" s="279"/>
      <c r="V146" s="279"/>
      <c r="W146" s="279"/>
      <c r="X146" s="279"/>
      <c r="Y146" s="279"/>
    </row>
    <row r="147" spans="2:25">
      <c r="B147" s="279"/>
      <c r="C147" s="279"/>
      <c r="D147" s="279"/>
      <c r="E147" s="279"/>
      <c r="F147" s="279"/>
      <c r="G147" s="279"/>
      <c r="H147" s="279"/>
      <c r="I147" s="279"/>
      <c r="J147" s="279"/>
      <c r="K147" s="279"/>
      <c r="L147" s="279"/>
      <c r="M147" s="279"/>
      <c r="N147" s="279"/>
      <c r="O147" s="279"/>
      <c r="P147" s="279"/>
      <c r="Q147" s="279"/>
      <c r="R147" s="279"/>
      <c r="S147" s="279"/>
      <c r="T147" s="279"/>
      <c r="U147" s="279"/>
      <c r="V147" s="279"/>
      <c r="W147" s="279"/>
      <c r="X147" s="279"/>
      <c r="Y147" s="279"/>
    </row>
    <row r="148" spans="2:25">
      <c r="B148" s="279"/>
      <c r="C148" s="279"/>
      <c r="D148" s="279"/>
      <c r="E148" s="279"/>
      <c r="F148" s="279"/>
      <c r="G148" s="279"/>
      <c r="H148" s="279"/>
      <c r="I148" s="279"/>
      <c r="J148" s="279"/>
      <c r="K148" s="279"/>
      <c r="L148" s="279"/>
      <c r="M148" s="279"/>
      <c r="N148" s="279"/>
      <c r="O148" s="279"/>
      <c r="P148" s="279"/>
      <c r="Q148" s="279"/>
      <c r="R148" s="279"/>
      <c r="S148" s="279"/>
      <c r="T148" s="279"/>
      <c r="U148" s="279"/>
      <c r="V148" s="279"/>
      <c r="W148" s="279"/>
      <c r="X148" s="279"/>
      <c r="Y148" s="279"/>
    </row>
    <row r="149" spans="2:25">
      <c r="B149" s="279"/>
      <c r="C149" s="279"/>
      <c r="D149" s="279"/>
      <c r="E149" s="279"/>
      <c r="F149" s="279"/>
      <c r="G149" s="279"/>
      <c r="H149" s="279"/>
      <c r="I149" s="279"/>
      <c r="J149" s="279"/>
      <c r="K149" s="279"/>
      <c r="L149" s="279"/>
      <c r="M149" s="279"/>
      <c r="N149" s="279"/>
      <c r="O149" s="279"/>
      <c r="P149" s="279"/>
      <c r="Q149" s="279"/>
      <c r="R149" s="279"/>
      <c r="S149" s="279"/>
      <c r="T149" s="279"/>
      <c r="U149" s="279"/>
      <c r="V149" s="279"/>
      <c r="W149" s="279"/>
      <c r="X149" s="279"/>
      <c r="Y149" s="279"/>
    </row>
    <row r="150" spans="2:25">
      <c r="B150" s="279"/>
      <c r="C150" s="279"/>
      <c r="D150" s="279"/>
      <c r="E150" s="279"/>
      <c r="F150" s="279"/>
      <c r="G150" s="279"/>
      <c r="H150" s="279"/>
      <c r="I150" s="279"/>
      <c r="J150" s="279"/>
      <c r="K150" s="279"/>
      <c r="L150" s="279"/>
      <c r="M150" s="279"/>
      <c r="N150" s="279"/>
      <c r="O150" s="279"/>
      <c r="P150" s="279"/>
      <c r="Q150" s="279"/>
      <c r="R150" s="279"/>
      <c r="S150" s="279"/>
      <c r="T150" s="279"/>
      <c r="U150" s="279"/>
      <c r="V150" s="279"/>
      <c r="W150" s="279"/>
      <c r="X150" s="279"/>
      <c r="Y150" s="279"/>
    </row>
    <row r="151" spans="2:25">
      <c r="B151" s="279"/>
      <c r="C151" s="279"/>
      <c r="D151" s="279"/>
      <c r="E151" s="279"/>
      <c r="F151" s="279"/>
      <c r="G151" s="279"/>
      <c r="H151" s="279"/>
      <c r="I151" s="279"/>
      <c r="J151" s="279"/>
      <c r="K151" s="279"/>
      <c r="L151" s="279"/>
      <c r="M151" s="279"/>
      <c r="N151" s="279"/>
      <c r="O151" s="279"/>
      <c r="P151" s="279"/>
      <c r="Q151" s="279"/>
      <c r="R151" s="279"/>
      <c r="S151" s="279"/>
      <c r="T151" s="279"/>
      <c r="U151" s="279"/>
      <c r="V151" s="279"/>
      <c r="W151" s="279"/>
      <c r="X151" s="279"/>
      <c r="Y151" s="279"/>
    </row>
    <row r="152" spans="2:25">
      <c r="B152" s="279"/>
      <c r="C152" s="279"/>
      <c r="D152" s="279"/>
      <c r="E152" s="279"/>
      <c r="F152" s="279"/>
      <c r="G152" s="279"/>
      <c r="H152" s="279"/>
      <c r="I152" s="279"/>
      <c r="J152" s="279"/>
      <c r="K152" s="279"/>
      <c r="L152" s="279"/>
      <c r="M152" s="279"/>
      <c r="N152" s="279"/>
      <c r="O152" s="279"/>
      <c r="P152" s="279"/>
      <c r="Q152" s="279"/>
      <c r="R152" s="279"/>
      <c r="S152" s="279"/>
      <c r="T152" s="279"/>
      <c r="U152" s="279"/>
      <c r="V152" s="279"/>
      <c r="W152" s="279"/>
      <c r="X152" s="279"/>
      <c r="Y152" s="279"/>
    </row>
    <row r="153" spans="2:25">
      <c r="B153" s="279"/>
      <c r="C153" s="279"/>
      <c r="D153" s="279"/>
      <c r="E153" s="279"/>
      <c r="F153" s="279"/>
      <c r="G153" s="279"/>
      <c r="H153" s="279"/>
      <c r="I153" s="279"/>
      <c r="J153" s="279"/>
      <c r="K153" s="279"/>
      <c r="L153" s="279"/>
      <c r="M153" s="279"/>
      <c r="N153" s="279"/>
      <c r="O153" s="279"/>
      <c r="P153" s="279"/>
      <c r="Q153" s="279"/>
      <c r="R153" s="279"/>
      <c r="S153" s="279"/>
      <c r="T153" s="279"/>
      <c r="U153" s="279"/>
      <c r="V153" s="279"/>
      <c r="W153" s="279"/>
      <c r="X153" s="279"/>
      <c r="Y153" s="279"/>
    </row>
    <row r="154" spans="2:25">
      <c r="B154" s="279"/>
      <c r="C154" s="279"/>
      <c r="D154" s="279"/>
      <c r="E154" s="279"/>
      <c r="F154" s="279"/>
      <c r="G154" s="279"/>
      <c r="H154" s="279"/>
      <c r="I154" s="279"/>
      <c r="J154" s="279"/>
      <c r="K154" s="279"/>
      <c r="L154" s="279"/>
      <c r="M154" s="279"/>
      <c r="N154" s="279"/>
      <c r="O154" s="279"/>
      <c r="P154" s="279"/>
      <c r="Q154" s="279"/>
      <c r="R154" s="279"/>
      <c r="S154" s="279"/>
      <c r="T154" s="279"/>
      <c r="U154" s="279"/>
      <c r="V154" s="279"/>
      <c r="W154" s="279"/>
      <c r="X154" s="279"/>
      <c r="Y154" s="279"/>
    </row>
    <row r="155" spans="2:25">
      <c r="B155" s="279"/>
      <c r="C155" s="279"/>
      <c r="D155" s="279"/>
      <c r="E155" s="279"/>
      <c r="F155" s="279"/>
      <c r="G155" s="279"/>
      <c r="H155" s="279"/>
      <c r="I155" s="279"/>
      <c r="J155" s="279"/>
      <c r="K155" s="279"/>
      <c r="L155" s="279"/>
      <c r="M155" s="279"/>
      <c r="N155" s="279"/>
      <c r="O155" s="279"/>
      <c r="P155" s="279"/>
      <c r="Q155" s="279"/>
      <c r="R155" s="279"/>
      <c r="S155" s="279"/>
      <c r="T155" s="279"/>
      <c r="U155" s="279"/>
      <c r="V155" s="279"/>
      <c r="W155" s="279"/>
      <c r="X155" s="279"/>
      <c r="Y155" s="279"/>
    </row>
    <row r="156" spans="2:25">
      <c r="B156" s="279"/>
      <c r="C156" s="279"/>
      <c r="D156" s="279"/>
      <c r="E156" s="279"/>
      <c r="F156" s="279"/>
      <c r="G156" s="279"/>
      <c r="H156" s="279"/>
      <c r="I156" s="279"/>
      <c r="J156" s="279"/>
      <c r="K156" s="279"/>
      <c r="L156" s="279"/>
      <c r="M156" s="279"/>
      <c r="N156" s="279"/>
      <c r="O156" s="279"/>
      <c r="P156" s="279"/>
      <c r="Q156" s="279"/>
      <c r="R156" s="279"/>
      <c r="S156" s="279"/>
      <c r="T156" s="279"/>
      <c r="U156" s="279"/>
      <c r="V156" s="279"/>
      <c r="W156" s="279"/>
      <c r="X156" s="279"/>
      <c r="Y156" s="279"/>
    </row>
    <row r="157" spans="2:25">
      <c r="B157" s="279"/>
      <c r="C157" s="279"/>
      <c r="D157" s="279"/>
      <c r="E157" s="279"/>
      <c r="F157" s="279"/>
      <c r="G157" s="279"/>
      <c r="H157" s="279"/>
      <c r="I157" s="279"/>
      <c r="J157" s="279"/>
      <c r="K157" s="279"/>
      <c r="L157" s="279"/>
      <c r="M157" s="279"/>
      <c r="N157" s="279"/>
      <c r="O157" s="279"/>
      <c r="P157" s="279"/>
      <c r="Q157" s="279"/>
      <c r="R157" s="279"/>
      <c r="S157" s="279"/>
      <c r="T157" s="279"/>
      <c r="U157" s="279"/>
      <c r="V157" s="279"/>
      <c r="W157" s="279"/>
      <c r="X157" s="279"/>
      <c r="Y157" s="279"/>
    </row>
  </sheetData>
  <sheetProtection algorithmName="SHA-512" hashValue="6ydsOjAIoky/Z9J+V/sPRYdtxlmq5uYDcvCd06l9S+DtCbFbYy5T2Q3uIQXO/+93An72DiBQxexXhbgTkX5ozg==" saltValue="w74a8rru6PP/FRins6cptw==" spinCount="100000" sheet="1" objects="1" scenarios="1"/>
  <mergeCells count="5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 ref="E41:U41"/>
    <mergeCell ref="V43:Y43"/>
    <mergeCell ref="D45:J45"/>
    <mergeCell ref="K45:O45"/>
    <mergeCell ref="P45:T45"/>
    <mergeCell ref="D35:U35"/>
    <mergeCell ref="F38:H38"/>
    <mergeCell ref="I38:K38"/>
    <mergeCell ref="L38:N38"/>
    <mergeCell ref="V38:Y38"/>
    <mergeCell ref="E31:L31"/>
    <mergeCell ref="M31:O31"/>
    <mergeCell ref="P31:Q31"/>
    <mergeCell ref="S31:U31"/>
    <mergeCell ref="V31:Y31"/>
    <mergeCell ref="P29:R29"/>
    <mergeCell ref="S29:U29"/>
    <mergeCell ref="V29:Y29"/>
    <mergeCell ref="E30:L30"/>
    <mergeCell ref="M30:N30"/>
    <mergeCell ref="P30:R30"/>
    <mergeCell ref="S30:U30"/>
    <mergeCell ref="V30:Y30"/>
    <mergeCell ref="E29:L29"/>
    <mergeCell ref="M29:N29"/>
    <mergeCell ref="E24:U25"/>
    <mergeCell ref="E27:L27"/>
    <mergeCell ref="M27:O27"/>
    <mergeCell ref="P27:R27"/>
    <mergeCell ref="E28:L28"/>
    <mergeCell ref="M28:N28"/>
    <mergeCell ref="P28:Q28"/>
    <mergeCell ref="B3:Y3"/>
    <mergeCell ref="B5:G5"/>
    <mergeCell ref="H5:Y5"/>
    <mergeCell ref="B7:B21"/>
    <mergeCell ref="F7:U7"/>
    <mergeCell ref="F9:U9"/>
    <mergeCell ref="F13:U13"/>
  </mergeCells>
  <phoneticPr fontId="4"/>
  <dataValidations count="4">
    <dataValidation allowBlank="1" showInputMessage="1" showErrorMessage="1" sqref="M29:N30 P47:P48 J39:J40 T39:U40 K46:K48 J42:J43 T42:U43" xr:uid="{00000000-0002-0000-1500-000000000000}"/>
    <dataValidation type="decimal" operator="greaterThan" allowBlank="1" showInputMessage="1" showErrorMessage="1" sqref="M28:N28" xr:uid="{00000000-0002-0000-1500-000001000000}">
      <formula1>0</formula1>
    </dataValidation>
    <dataValidation operator="greaterThan" allowBlank="1" showInputMessage="1" showErrorMessage="1" sqref="P28:Q28" xr:uid="{00000000-0002-0000-1500-000002000000}"/>
    <dataValidation type="decimal" operator="lessThanOrEqual" allowBlank="1" showInputMessage="1" showErrorMessage="1" sqref="P31:Q31" xr:uid="{00000000-0002-0000-1500-000003000000}">
      <formula1>P28</formula1>
    </dataValidation>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23</xdr:col>
                    <xdr:colOff>69850</xdr:colOff>
                    <xdr:row>6</xdr:row>
                    <xdr:rowOff>101600</xdr:rowOff>
                  </from>
                  <to>
                    <xdr:col>24</xdr:col>
                    <xdr:colOff>184150</xdr:colOff>
                    <xdr:row>6</xdr:row>
                    <xdr:rowOff>298450</xdr:rowOff>
                  </to>
                </anchor>
              </controlPr>
            </control>
          </mc:Choice>
        </mc:AlternateContent>
        <mc:AlternateContent xmlns:mc="http://schemas.openxmlformats.org/markup-compatibility/2006">
          <mc:Choice Requires="x14">
            <control shapeId="6" r:id="rId6" name="Option Button 3">
              <controlPr locked="0" defaultSize="0" autoFill="0" autoLine="0" autoPict="0">
                <anchor moveWithCells="1">
                  <from>
                    <xdr:col>21</xdr:col>
                    <xdr:colOff>114300</xdr:colOff>
                    <xdr:row>9</xdr:row>
                    <xdr:rowOff>76200</xdr:rowOff>
                  </from>
                  <to>
                    <xdr:col>22</xdr:col>
                    <xdr:colOff>260350</xdr:colOff>
                    <xdr:row>11</xdr:row>
                    <xdr:rowOff>38100</xdr:rowOff>
                  </to>
                </anchor>
              </controlPr>
            </control>
          </mc:Choice>
        </mc:AlternateContent>
        <mc:AlternateContent xmlns:mc="http://schemas.openxmlformats.org/markup-compatibility/2006">
          <mc:Choice Requires="x14">
            <control shapeId="7"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8"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9" r:id="rId9" name="Option Button 6">
              <controlPr locked="0" defaultSize="0" autoFill="0" autoLine="0" autoPict="0">
                <anchor moveWithCells="1">
                  <from>
                    <xdr:col>23</xdr:col>
                    <xdr:colOff>69850</xdr:colOff>
                    <xdr:row>10</xdr:row>
                    <xdr:rowOff>25400</xdr:rowOff>
                  </from>
                  <to>
                    <xdr:col>24</xdr:col>
                    <xdr:colOff>146050</xdr:colOff>
                    <xdr:row>11</xdr:row>
                    <xdr:rowOff>69850</xdr:rowOff>
                  </to>
                </anchor>
              </controlPr>
            </control>
          </mc:Choice>
        </mc:AlternateContent>
        <mc:AlternateContent xmlns:mc="http://schemas.openxmlformats.org/markup-compatibility/2006">
          <mc:Choice Requires="x14">
            <control shapeId="10" r:id="rId10" name="Option Button 7">
              <controlPr locked="0" defaultSize="0" autoFill="0" autoLine="0" autoPict="0">
                <anchor moveWithCells="1">
                  <from>
                    <xdr:col>21</xdr:col>
                    <xdr:colOff>114300</xdr:colOff>
                    <xdr:row>15</xdr:row>
                    <xdr:rowOff>25400</xdr:rowOff>
                  </from>
                  <to>
                    <xdr:col>22</xdr:col>
                    <xdr:colOff>184150</xdr:colOff>
                    <xdr:row>15</xdr:row>
                    <xdr:rowOff>222250</xdr:rowOff>
                  </to>
                </anchor>
              </controlPr>
            </control>
          </mc:Choice>
        </mc:AlternateContent>
        <mc:AlternateContent xmlns:mc="http://schemas.openxmlformats.org/markup-compatibility/2006">
          <mc:Choice Requires="x14">
            <control shapeId="11" r:id="rId11" name="Option Button 8">
              <controlPr locked="0" defaultSize="0" autoFill="0" autoLine="0" autoPict="0">
                <anchor moveWithCells="1">
                  <from>
                    <xdr:col>23</xdr:col>
                    <xdr:colOff>69850</xdr:colOff>
                    <xdr:row>14</xdr:row>
                    <xdr:rowOff>69850</xdr:rowOff>
                  </from>
                  <to>
                    <xdr:col>24</xdr:col>
                    <xdr:colOff>114300</xdr:colOff>
                    <xdr:row>15</xdr:row>
                    <xdr:rowOff>254000</xdr:rowOff>
                  </to>
                </anchor>
              </controlPr>
            </control>
          </mc:Choice>
        </mc:AlternateContent>
        <mc:AlternateContent xmlns:mc="http://schemas.openxmlformats.org/markup-compatibility/2006">
          <mc:Choice Requires="x14">
            <control shapeId="12" r:id="rId12" name="Option Button 9">
              <controlPr locked="0" defaultSize="0" autoFill="0" autoLine="0" autoPict="0">
                <anchor moveWithCells="1">
                  <from>
                    <xdr:col>21</xdr:col>
                    <xdr:colOff>139700</xdr:colOff>
                    <xdr:row>19</xdr:row>
                    <xdr:rowOff>63500</xdr:rowOff>
                  </from>
                  <to>
                    <xdr:col>22</xdr:col>
                    <xdr:colOff>184150</xdr:colOff>
                    <xdr:row>20</xdr:row>
                    <xdr:rowOff>146050</xdr:rowOff>
                  </to>
                </anchor>
              </controlPr>
            </control>
          </mc:Choice>
        </mc:AlternateContent>
        <mc:AlternateContent xmlns:mc="http://schemas.openxmlformats.org/markup-compatibility/2006">
          <mc:Choice Requires="x14">
            <control shapeId="13" r:id="rId13" name="Option Button 10">
              <controlPr locked="0" defaultSize="0" autoFill="0" autoLine="0" autoPict="0">
                <anchor moveWithCells="1">
                  <from>
                    <xdr:col>21</xdr:col>
                    <xdr:colOff>184150</xdr:colOff>
                    <xdr:row>51</xdr:row>
                    <xdr:rowOff>152400</xdr:rowOff>
                  </from>
                  <to>
                    <xdr:col>22</xdr:col>
                    <xdr:colOff>260350</xdr:colOff>
                    <xdr:row>52</xdr:row>
                    <xdr:rowOff>222250</xdr:rowOff>
                  </to>
                </anchor>
              </controlPr>
            </control>
          </mc:Choice>
        </mc:AlternateContent>
        <mc:AlternateContent xmlns:mc="http://schemas.openxmlformats.org/markup-compatibility/2006">
          <mc:Choice Requires="x14">
            <control shapeId="14" r:id="rId14" name="Option Button 11">
              <controlPr locked="0" defaultSize="0" autoFill="0" autoLine="0" autoPict="0">
                <anchor moveWithCells="1">
                  <from>
                    <xdr:col>23</xdr:col>
                    <xdr:colOff>69850</xdr:colOff>
                    <xdr:row>19</xdr:row>
                    <xdr:rowOff>76200</xdr:rowOff>
                  </from>
                  <to>
                    <xdr:col>24</xdr:col>
                    <xdr:colOff>146050</xdr:colOff>
                    <xdr:row>20</xdr:row>
                    <xdr:rowOff>114300</xdr:rowOff>
                  </to>
                </anchor>
              </controlPr>
            </control>
          </mc:Choice>
        </mc:AlternateContent>
        <mc:AlternateContent xmlns:mc="http://schemas.openxmlformats.org/markup-compatibility/2006">
          <mc:Choice Requires="x14">
            <control shapeId="15" r:id="rId15" name="Option Button 12">
              <controlPr locked="0" defaultSize="0" autoFill="0" autoLine="0" autoPict="0">
                <anchor moveWithCells="1">
                  <from>
                    <xdr:col>23</xdr:col>
                    <xdr:colOff>69850</xdr:colOff>
                    <xdr:row>51</xdr:row>
                    <xdr:rowOff>184150</xdr:rowOff>
                  </from>
                  <to>
                    <xdr:col>24</xdr:col>
                    <xdr:colOff>146050</xdr:colOff>
                    <xdr:row>52</xdr:row>
                    <xdr:rowOff>184150</xdr:rowOff>
                  </to>
                </anchor>
              </controlPr>
            </control>
          </mc:Choice>
        </mc:AlternateContent>
        <mc:AlternateContent xmlns:mc="http://schemas.openxmlformats.org/markup-compatibility/2006">
          <mc:Choice Requires="x14">
            <control shapeId="16" r:id="rId16" name="Group Box 13">
              <controlPr locked="0" defaultSize="0" autoFill="0" autoPict="0">
                <anchor moveWithCells="1">
                  <from>
                    <xdr:col>21</xdr:col>
                    <xdr:colOff>0</xdr:colOff>
                    <xdr:row>12</xdr:row>
                    <xdr:rowOff>0</xdr:rowOff>
                  </from>
                  <to>
                    <xdr:col>25</xdr:col>
                    <xdr:colOff>0</xdr:colOff>
                    <xdr:row>13</xdr:row>
                    <xdr:rowOff>146050</xdr:rowOff>
                  </to>
                </anchor>
              </controlPr>
            </control>
          </mc:Choice>
        </mc:AlternateContent>
        <mc:AlternateContent xmlns:mc="http://schemas.openxmlformats.org/markup-compatibility/2006">
          <mc:Choice Requires="x14">
            <control shapeId="17"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18" r:id="rId18" name="Group Box 15">
              <controlPr locked="0" defaultSize="0" autoFill="0" autoPict="0">
                <anchor moveWithCells="1">
                  <from>
                    <xdr:col>21</xdr:col>
                    <xdr:colOff>0</xdr:colOff>
                    <xdr:row>18</xdr:row>
                    <xdr:rowOff>0</xdr:rowOff>
                  </from>
                  <to>
                    <xdr:col>24</xdr:col>
                    <xdr:colOff>330200</xdr:colOff>
                    <xdr:row>21</xdr:row>
                    <xdr:rowOff>0</xdr:rowOff>
                  </to>
                </anchor>
              </controlPr>
            </control>
          </mc:Choice>
        </mc:AlternateContent>
        <mc:AlternateContent xmlns:mc="http://schemas.openxmlformats.org/markup-compatibility/2006">
          <mc:Choice Requires="x14">
            <control shapeId="19" r:id="rId19" name="Group Box 16">
              <controlPr locked="0" defaultSize="0" autoFill="0" autoPict="0">
                <anchor moveWithCells="1">
                  <from>
                    <xdr:col>21</xdr:col>
                    <xdr:colOff>0</xdr:colOff>
                    <xdr:row>51</xdr:row>
                    <xdr:rowOff>0</xdr:rowOff>
                  </from>
                  <to>
                    <xdr:col>25</xdr:col>
                    <xdr:colOff>0</xdr:colOff>
                    <xdr:row>53</xdr:row>
                    <xdr:rowOff>139700</xdr:rowOff>
                  </to>
                </anchor>
              </controlPr>
            </control>
          </mc:Choice>
        </mc:AlternateContent>
        <mc:AlternateContent xmlns:mc="http://schemas.openxmlformats.org/markup-compatibility/2006">
          <mc:Choice Requires="x14">
            <control shapeId="20"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1" r:id="rId21" name="Option Button 18">
              <controlPr locked="0" defaultSize="0" autoFill="0" autoLine="0" autoPict="0">
                <anchor moveWithCells="1">
                  <from>
                    <xdr:col>23</xdr:col>
                    <xdr:colOff>69850</xdr:colOff>
                    <xdr:row>12</xdr:row>
                    <xdr:rowOff>69850</xdr:rowOff>
                  </from>
                  <to>
                    <xdr:col>24</xdr:col>
                    <xdr:colOff>69850</xdr:colOff>
                    <xdr:row>13</xdr:row>
                    <xdr:rowOff>114300</xdr:rowOff>
                  </to>
                </anchor>
              </controlPr>
            </control>
          </mc:Choice>
        </mc:AlternateContent>
        <mc:AlternateContent xmlns:mc="http://schemas.openxmlformats.org/markup-compatibility/2006">
          <mc:Choice Requires="x14">
            <control shapeId="22" r:id="rId22" name="Option Button 19">
              <controlPr locked="0" defaultSize="0" autoFill="0" autoLine="0" autoPict="0">
                <anchor moveWithCells="1">
                  <from>
                    <xdr:col>21</xdr:col>
                    <xdr:colOff>114300</xdr:colOff>
                    <xdr:row>16</xdr:row>
                    <xdr:rowOff>76200</xdr:rowOff>
                  </from>
                  <to>
                    <xdr:col>22</xdr:col>
                    <xdr:colOff>260350</xdr:colOff>
                    <xdr:row>17</xdr:row>
                    <xdr:rowOff>222250</xdr:rowOff>
                  </to>
                </anchor>
              </controlPr>
            </control>
          </mc:Choice>
        </mc:AlternateContent>
        <mc:AlternateContent xmlns:mc="http://schemas.openxmlformats.org/markup-compatibility/2006">
          <mc:Choice Requires="x14">
            <control shapeId="23" r:id="rId23" name="Option Button 20">
              <controlPr locked="0" defaultSize="0" autoFill="0" autoLine="0" autoPict="0">
                <anchor moveWithCells="1">
                  <from>
                    <xdr:col>23</xdr:col>
                    <xdr:colOff>69850</xdr:colOff>
                    <xdr:row>16</xdr:row>
                    <xdr:rowOff>69850</xdr:rowOff>
                  </from>
                  <to>
                    <xdr:col>24</xdr:col>
                    <xdr:colOff>146050</xdr:colOff>
                    <xdr:row>17</xdr:row>
                    <xdr:rowOff>222250</xdr:rowOff>
                  </to>
                </anchor>
              </controlPr>
            </control>
          </mc:Choice>
        </mc:AlternateContent>
        <mc:AlternateContent xmlns:mc="http://schemas.openxmlformats.org/markup-compatibility/2006">
          <mc:Choice Requires="x14">
            <control shapeId="24" r:id="rId24" name="Group Box 21">
              <controlPr locked="0" defaultSize="0" autoFill="0" autoPict="0">
                <anchor moveWithCells="1">
                  <from>
                    <xdr:col>21</xdr:col>
                    <xdr:colOff>0</xdr:colOff>
                    <xdr:row>34</xdr:row>
                    <xdr:rowOff>0</xdr:rowOff>
                  </from>
                  <to>
                    <xdr:col>25</xdr:col>
                    <xdr:colOff>0</xdr:colOff>
                    <xdr:row>35</xdr:row>
                    <xdr:rowOff>25400</xdr:rowOff>
                  </to>
                </anchor>
              </controlPr>
            </control>
          </mc:Choice>
        </mc:AlternateContent>
        <mc:AlternateContent xmlns:mc="http://schemas.openxmlformats.org/markup-compatibility/2006">
          <mc:Choice Requires="x14">
            <control shapeId="25" r:id="rId25" name="Option Button 22">
              <controlPr locked="0" defaultSize="0" autoFill="0" autoLine="0" autoPict="0">
                <anchor moveWithCells="1">
                  <from>
                    <xdr:col>21</xdr:col>
                    <xdr:colOff>146050</xdr:colOff>
                    <xdr:row>34</xdr:row>
                    <xdr:rowOff>146050</xdr:rowOff>
                  </from>
                  <to>
                    <xdr:col>22</xdr:col>
                    <xdr:colOff>222250</xdr:colOff>
                    <xdr:row>34</xdr:row>
                    <xdr:rowOff>374650</xdr:rowOff>
                  </to>
                </anchor>
              </controlPr>
            </control>
          </mc:Choice>
        </mc:AlternateContent>
        <mc:AlternateContent xmlns:mc="http://schemas.openxmlformats.org/markup-compatibility/2006">
          <mc:Choice Requires="x14">
            <control shapeId="26" r:id="rId26" name="Option Button 23">
              <controlPr defaultSize="0" autoFill="0" autoLine="0" autoPict="0">
                <anchor moveWithCells="1">
                  <from>
                    <xdr:col>23</xdr:col>
                    <xdr:colOff>107950</xdr:colOff>
                    <xdr:row>34</xdr:row>
                    <xdr:rowOff>146050</xdr:rowOff>
                  </from>
                  <to>
                    <xdr:col>24</xdr:col>
                    <xdr:colOff>184150</xdr:colOff>
                    <xdr:row>34</xdr:row>
                    <xdr:rowOff>374650</xdr:rowOff>
                  </to>
                </anchor>
              </controlPr>
            </control>
          </mc:Choice>
        </mc:AlternateContent>
        <mc:AlternateContent xmlns:mc="http://schemas.openxmlformats.org/markup-compatibility/2006">
          <mc:Choice Requires="x14">
            <control shapeId="27" r:id="rId27" name="Group Box 24">
              <controlPr defaultSize="0" autoFill="0" autoPict="0">
                <anchor moveWithCells="1">
                  <from>
                    <xdr:col>21</xdr:col>
                    <xdr:colOff>0</xdr:colOff>
                    <xdr:row>54</xdr:row>
                    <xdr:rowOff>0</xdr:rowOff>
                  </from>
                  <to>
                    <xdr:col>25</xdr:col>
                    <xdr:colOff>25400</xdr:colOff>
                    <xdr:row>57</xdr:row>
                    <xdr:rowOff>0</xdr:rowOff>
                  </to>
                </anchor>
              </controlPr>
            </control>
          </mc:Choice>
        </mc:AlternateContent>
        <mc:AlternateContent xmlns:mc="http://schemas.openxmlformats.org/markup-compatibility/2006">
          <mc:Choice Requires="x14">
            <control shapeId="28" r:id="rId28" name="Option Button 25">
              <controlPr defaultSize="0" autoFill="0" autoLine="0" autoPict="0">
                <anchor moveWithCells="1">
                  <from>
                    <xdr:col>21</xdr:col>
                    <xdr:colOff>107950</xdr:colOff>
                    <xdr:row>8</xdr:row>
                    <xdr:rowOff>69850</xdr:rowOff>
                  </from>
                  <to>
                    <xdr:col>22</xdr:col>
                    <xdr:colOff>184150</xdr:colOff>
                    <xdr:row>8</xdr:row>
                    <xdr:rowOff>292100</xdr:rowOff>
                  </to>
                </anchor>
              </controlPr>
            </control>
          </mc:Choice>
        </mc:AlternateContent>
        <mc:AlternateContent xmlns:mc="http://schemas.openxmlformats.org/markup-compatibility/2006">
          <mc:Choice Requires="x14">
            <control shapeId="29" r:id="rId29" name="Option Button 26">
              <controlPr defaultSize="0" autoFill="0" autoLine="0" autoPict="0">
                <anchor moveWithCells="1">
                  <from>
                    <xdr:col>23</xdr:col>
                    <xdr:colOff>107950</xdr:colOff>
                    <xdr:row>8</xdr:row>
                    <xdr:rowOff>69850</xdr:rowOff>
                  </from>
                  <to>
                    <xdr:col>24</xdr:col>
                    <xdr:colOff>184150</xdr:colOff>
                    <xdr:row>8</xdr:row>
                    <xdr:rowOff>292100</xdr:rowOff>
                  </to>
                </anchor>
              </controlPr>
            </control>
          </mc:Choice>
        </mc:AlternateContent>
        <mc:AlternateContent xmlns:mc="http://schemas.openxmlformats.org/markup-compatibility/2006">
          <mc:Choice Requires="x14">
            <control shapeId="30"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31" r:id="rId31" name="Option Button 28">
              <controlPr locked="0" defaultSize="0" autoFill="0" autoLine="0" autoPict="0">
                <anchor moveWithCells="1">
                  <from>
                    <xdr:col>21</xdr:col>
                    <xdr:colOff>146050</xdr:colOff>
                    <xdr:row>54</xdr:row>
                    <xdr:rowOff>146050</xdr:rowOff>
                  </from>
                  <to>
                    <xdr:col>22</xdr:col>
                    <xdr:colOff>222250</xdr:colOff>
                    <xdr:row>55</xdr:row>
                    <xdr:rowOff>152400</xdr:rowOff>
                  </to>
                </anchor>
              </controlPr>
            </control>
          </mc:Choice>
        </mc:AlternateContent>
        <mc:AlternateContent xmlns:mc="http://schemas.openxmlformats.org/markup-compatibility/2006">
          <mc:Choice Requires="x14">
            <control shapeId="32" r:id="rId32" name="Option Button 29">
              <controlPr locked="0" defaultSize="0" autoFill="0" autoLine="0" autoPict="0">
                <anchor moveWithCells="1">
                  <from>
                    <xdr:col>23</xdr:col>
                    <xdr:colOff>69850</xdr:colOff>
                    <xdr:row>54</xdr:row>
                    <xdr:rowOff>184150</xdr:rowOff>
                  </from>
                  <to>
                    <xdr:col>24</xdr:col>
                    <xdr:colOff>146050</xdr:colOff>
                    <xdr:row>55</xdr:row>
                    <xdr:rowOff>146050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N144"/>
  <sheetViews>
    <sheetView showGridLines="0" view="pageBreakPreview" topLeftCell="B1" zoomScale="75" zoomScaleNormal="90" zoomScaleSheetLayoutView="75" workbookViewId="0">
      <selection activeCell="V17" sqref="V17:BA17"/>
    </sheetView>
  </sheetViews>
  <sheetFormatPr defaultColWidth="4" defaultRowHeight="13"/>
  <cols>
    <col min="1" max="1" width="2.90625" style="242" customWidth="1"/>
    <col min="2" max="2" width="5.08984375" style="242" customWidth="1"/>
    <col min="3" max="3" width="1.453125" style="242" customWidth="1"/>
    <col min="4" max="4" width="4.453125" style="242" customWidth="1"/>
    <col min="5" max="9" width="4" style="242" customWidth="1"/>
    <col min="10" max="10" width="7.36328125" style="242" customWidth="1"/>
    <col min="11" max="11" width="5.36328125" style="242" customWidth="1"/>
    <col min="12" max="12" width="4" style="242" customWidth="1"/>
    <col min="13" max="18" width="5.08984375" style="242" customWidth="1"/>
    <col min="19" max="19" width="5.453125" style="242" customWidth="1"/>
    <col min="20" max="20" width="6.08984375" style="242" customWidth="1"/>
    <col min="21" max="21" width="7.453125" style="242" customWidth="1"/>
    <col min="22" max="25" width="4.6328125" style="242" customWidth="1"/>
    <col min="26" max="26" width="3.36328125" style="242" customWidth="1"/>
    <col min="27" max="27" width="0" style="316" hidden="1" customWidth="1"/>
    <col min="28" max="28" width="4" style="337" hidden="1" customWidth="1"/>
    <col min="29" max="30" width="4" style="338" hidden="1" customWidth="1"/>
    <col min="31" max="31" width="6.453125" style="338" hidden="1" customWidth="1"/>
    <col min="32" max="33" width="4" style="338" hidden="1" customWidth="1"/>
    <col min="34" max="34" width="6.453125" style="338" hidden="1" customWidth="1"/>
    <col min="35" max="36" width="4" style="338" customWidth="1"/>
    <col min="37" max="39" width="4" style="362" customWidth="1"/>
    <col min="40" max="40" width="4" style="362"/>
    <col min="41" max="16384" width="4" style="242"/>
  </cols>
  <sheetData>
    <row r="1" spans="2:34" ht="14">
      <c r="B1" s="336" t="s">
        <v>208</v>
      </c>
      <c r="W1" s="336" t="s">
        <v>209</v>
      </c>
    </row>
    <row r="2" spans="2:34" ht="19">
      <c r="B2" s="2631" t="s">
        <v>215</v>
      </c>
      <c r="C2" s="2631"/>
      <c r="D2" s="2631"/>
      <c r="E2" s="2631"/>
      <c r="F2" s="2631"/>
      <c r="G2" s="2631"/>
      <c r="H2" s="2631"/>
      <c r="I2" s="2631"/>
      <c r="J2" s="2631"/>
      <c r="K2" s="2631"/>
      <c r="L2" s="2631"/>
      <c r="M2" s="2631"/>
      <c r="N2" s="2631"/>
      <c r="O2" s="2631"/>
      <c r="P2" s="2631"/>
      <c r="Q2" s="2631"/>
      <c r="R2" s="2631"/>
      <c r="S2" s="2631"/>
      <c r="T2" s="2631"/>
      <c r="U2" s="2631"/>
      <c r="V2" s="2631"/>
      <c r="W2" s="2631"/>
      <c r="X2" s="2631"/>
      <c r="Y2" s="2631"/>
    </row>
    <row r="3" spans="2:34" ht="9.75" customHeight="1">
      <c r="U3" s="243" t="s">
        <v>108</v>
      </c>
    </row>
    <row r="4" spans="2:34" ht="23.25" customHeight="1">
      <c r="B4" s="2632" t="s">
        <v>184</v>
      </c>
      <c r="C4" s="2633"/>
      <c r="D4" s="2633"/>
      <c r="E4" s="2633"/>
      <c r="F4" s="2633"/>
      <c r="G4" s="2634"/>
      <c r="H4" s="2635"/>
      <c r="I4" s="2636"/>
      <c r="J4" s="2636"/>
      <c r="K4" s="2636"/>
      <c r="L4" s="2636"/>
      <c r="M4" s="2636"/>
      <c r="N4" s="2636"/>
      <c r="O4" s="2636"/>
      <c r="P4" s="2636"/>
      <c r="Q4" s="2636"/>
      <c r="R4" s="2636"/>
      <c r="S4" s="2636"/>
      <c r="T4" s="2636"/>
      <c r="U4" s="2636"/>
      <c r="V4" s="2636"/>
      <c r="W4" s="2636"/>
      <c r="X4" s="2636"/>
      <c r="Y4" s="2637"/>
      <c r="AE4" s="338" t="str">
        <f>IF(AND(AE7=1,AE9=1,AE12=1,AE14=1,AE16=1,AE18=1,AE33=1,AE45=1,AE29="1"),"特定事業所加算（Ⅰ）","0")</f>
        <v>0</v>
      </c>
      <c r="AH4" s="338" t="str">
        <f>IF(AND(AE7=1,AE9=1,AE12=1,AE14=1,AE16=1,AE18=1,AE33=1,AE45=1,AE29="1"),"特定事業所加算（Ⅰ）",IF(AND(AE7=1,AE9=1,AE12=1,AE14=1,AE16=1,AE18=1,OR(AE29="1",AE33=1)),"特定事業所加算（Ⅱ）",IF(AND(AE7=1,AE9=1,AE12=1,AE14=1,AE16=1,AE18=1,AE45=1),"特定事業所加算（Ⅲ）","非該当")))</f>
        <v>非該当</v>
      </c>
    </row>
    <row r="5" spans="2:34" ht="4.5" customHeight="1">
      <c r="B5" s="246"/>
      <c r="C5" s="246"/>
      <c r="D5" s="246"/>
      <c r="E5" s="246"/>
      <c r="F5" s="246"/>
      <c r="G5" s="246"/>
      <c r="H5" s="246"/>
      <c r="I5" s="246"/>
      <c r="J5" s="246"/>
      <c r="K5" s="246"/>
      <c r="L5" s="246"/>
      <c r="M5" s="246"/>
      <c r="N5" s="246"/>
      <c r="O5" s="246"/>
      <c r="P5" s="246"/>
      <c r="Q5" s="246"/>
      <c r="R5" s="246"/>
      <c r="S5" s="246"/>
      <c r="T5" s="246"/>
      <c r="U5" s="246"/>
      <c r="V5" s="247"/>
      <c r="W5" s="247"/>
      <c r="X5" s="247"/>
      <c r="Y5" s="247"/>
    </row>
    <row r="6" spans="2:34" ht="15" customHeight="1">
      <c r="B6" s="2638" t="s">
        <v>185</v>
      </c>
      <c r="D6" s="248" t="s">
        <v>236</v>
      </c>
      <c r="E6" s="249"/>
      <c r="F6" s="2641" t="s">
        <v>462</v>
      </c>
      <c r="G6" s="2642"/>
      <c r="H6" s="2642"/>
      <c r="I6" s="2642"/>
      <c r="J6" s="2642"/>
      <c r="K6" s="2642"/>
      <c r="L6" s="2642"/>
      <c r="M6" s="2642"/>
      <c r="N6" s="2642"/>
      <c r="O6" s="2642"/>
      <c r="P6" s="2642"/>
      <c r="Q6" s="2642"/>
      <c r="R6" s="2642"/>
      <c r="S6" s="2642"/>
      <c r="T6" s="2642"/>
      <c r="U6" s="2643"/>
      <c r="V6" s="339"/>
      <c r="W6" s="340"/>
      <c r="X6" s="340"/>
      <c r="Y6" s="341"/>
      <c r="AH6" s="338" t="s">
        <v>106</v>
      </c>
    </row>
    <row r="7" spans="2:34" ht="18.75" customHeight="1">
      <c r="B7" s="2639"/>
      <c r="C7" s="253"/>
      <c r="D7" s="254"/>
      <c r="E7" s="255"/>
      <c r="F7" s="2774"/>
      <c r="G7" s="2774"/>
      <c r="H7" s="2774"/>
      <c r="I7" s="2774"/>
      <c r="J7" s="2774"/>
      <c r="K7" s="2774"/>
      <c r="L7" s="2774"/>
      <c r="M7" s="2774"/>
      <c r="N7" s="2774"/>
      <c r="O7" s="2774"/>
      <c r="P7" s="2774"/>
      <c r="Q7" s="2774"/>
      <c r="R7" s="2774"/>
      <c r="S7" s="2774"/>
      <c r="T7" s="2774"/>
      <c r="U7" s="2775"/>
      <c r="V7" s="342"/>
      <c r="W7" s="343"/>
      <c r="X7" s="343"/>
      <c r="Y7" s="344"/>
      <c r="AE7" s="338">
        <v>2</v>
      </c>
      <c r="AH7" s="338" t="s">
        <v>186</v>
      </c>
    </row>
    <row r="8" spans="2:34" ht="6.75" customHeight="1">
      <c r="B8" s="2639"/>
      <c r="D8" s="263"/>
      <c r="V8" s="342"/>
      <c r="W8" s="343"/>
      <c r="X8" s="343"/>
      <c r="Y8" s="344"/>
    </row>
    <row r="9" spans="2:34">
      <c r="B9" s="2639"/>
      <c r="D9" s="263" t="s">
        <v>441</v>
      </c>
      <c r="E9" s="249"/>
      <c r="F9" s="2776" t="s">
        <v>442</v>
      </c>
      <c r="G9" s="2455"/>
      <c r="H9" s="2455"/>
      <c r="I9" s="2455"/>
      <c r="J9" s="2455"/>
      <c r="K9" s="2455"/>
      <c r="L9" s="2455"/>
      <c r="M9" s="2455"/>
      <c r="N9" s="2455"/>
      <c r="O9" s="2455"/>
      <c r="P9" s="2455"/>
      <c r="Q9" s="2455"/>
      <c r="R9" s="2455"/>
      <c r="S9" s="2455"/>
      <c r="T9" s="2455"/>
      <c r="U9" s="2777"/>
      <c r="V9" s="339"/>
      <c r="W9" s="340"/>
      <c r="X9" s="340"/>
      <c r="Y9" s="341"/>
      <c r="AE9" s="338">
        <v>2</v>
      </c>
    </row>
    <row r="10" spans="2:34" ht="29.25" customHeight="1">
      <c r="B10" s="2639"/>
      <c r="C10" s="264"/>
      <c r="D10" s="265"/>
      <c r="E10" s="255"/>
      <c r="F10" s="2774"/>
      <c r="G10" s="2774"/>
      <c r="H10" s="2774"/>
      <c r="I10" s="2774"/>
      <c r="J10" s="2774"/>
      <c r="K10" s="2774"/>
      <c r="L10" s="2774"/>
      <c r="M10" s="2774"/>
      <c r="N10" s="2774"/>
      <c r="O10" s="2774"/>
      <c r="P10" s="2774"/>
      <c r="Q10" s="2774"/>
      <c r="R10" s="2774"/>
      <c r="S10" s="2774"/>
      <c r="T10" s="2774"/>
      <c r="U10" s="2775"/>
      <c r="V10" s="345"/>
      <c r="W10" s="346"/>
      <c r="X10" s="346"/>
      <c r="Y10" s="347"/>
    </row>
    <row r="11" spans="2:34" ht="12.75" customHeight="1">
      <c r="B11" s="2639"/>
      <c r="C11" s="270"/>
      <c r="D11" s="2778" t="s">
        <v>416</v>
      </c>
      <c r="E11" s="2779"/>
      <c r="F11" s="2647" t="s">
        <v>443</v>
      </c>
      <c r="G11" s="2648"/>
      <c r="H11" s="2648"/>
      <c r="I11" s="2648"/>
      <c r="J11" s="2648"/>
      <c r="K11" s="2648"/>
      <c r="L11" s="2648"/>
      <c r="M11" s="2648"/>
      <c r="N11" s="2648"/>
      <c r="O11" s="2648"/>
      <c r="P11" s="2648"/>
      <c r="Q11" s="2648"/>
      <c r="R11" s="2648"/>
      <c r="S11" s="2648"/>
      <c r="T11" s="2648"/>
      <c r="U11" s="2649"/>
      <c r="V11" s="348"/>
      <c r="W11" s="349"/>
      <c r="X11" s="349"/>
      <c r="Y11" s="350"/>
    </row>
    <row r="12" spans="2:34" ht="18.75" customHeight="1">
      <c r="B12" s="2639"/>
      <c r="C12" s="264"/>
      <c r="D12" s="2780"/>
      <c r="E12" s="2781"/>
      <c r="F12" s="2782"/>
      <c r="G12" s="2782"/>
      <c r="H12" s="2782"/>
      <c r="I12" s="2782"/>
      <c r="J12" s="2782"/>
      <c r="K12" s="2782"/>
      <c r="L12" s="2782"/>
      <c r="M12" s="2782"/>
      <c r="N12" s="2782"/>
      <c r="O12" s="2782"/>
      <c r="P12" s="2782"/>
      <c r="Q12" s="2782"/>
      <c r="R12" s="2782"/>
      <c r="S12" s="2782"/>
      <c r="T12" s="2782"/>
      <c r="U12" s="2783"/>
      <c r="V12" s="348"/>
      <c r="W12" s="349"/>
      <c r="X12" s="349"/>
      <c r="Y12" s="350"/>
      <c r="AE12" s="338">
        <v>2</v>
      </c>
    </row>
    <row r="13" spans="2:34" ht="7.5" customHeight="1">
      <c r="B13" s="2639"/>
      <c r="C13" s="279"/>
      <c r="D13" s="280"/>
      <c r="E13" s="279"/>
      <c r="F13" s="279"/>
      <c r="G13" s="279"/>
      <c r="H13" s="279"/>
      <c r="I13" s="279"/>
      <c r="J13" s="279"/>
      <c r="K13" s="279"/>
      <c r="L13" s="279"/>
      <c r="M13" s="279"/>
      <c r="N13" s="279"/>
      <c r="O13" s="279"/>
      <c r="P13" s="279"/>
      <c r="Q13" s="279"/>
      <c r="R13" s="279"/>
      <c r="S13" s="279"/>
      <c r="T13" s="279"/>
      <c r="U13" s="279"/>
      <c r="V13" s="345"/>
      <c r="W13" s="346"/>
      <c r="X13" s="346"/>
      <c r="Y13" s="347"/>
    </row>
    <row r="14" spans="2:34" ht="21.75" customHeight="1">
      <c r="B14" s="2639"/>
      <c r="C14" s="264"/>
      <c r="D14" s="265" t="s">
        <v>444</v>
      </c>
      <c r="E14" s="264"/>
      <c r="F14" s="2784" t="s">
        <v>445</v>
      </c>
      <c r="G14" s="2781"/>
      <c r="H14" s="2781"/>
      <c r="I14" s="2781"/>
      <c r="J14" s="2781"/>
      <c r="K14" s="2781"/>
      <c r="L14" s="2781"/>
      <c r="M14" s="2781"/>
      <c r="N14" s="2781"/>
      <c r="O14" s="2781"/>
      <c r="P14" s="2781"/>
      <c r="Q14" s="2781"/>
      <c r="R14" s="2781"/>
      <c r="S14" s="2781"/>
      <c r="T14" s="2781"/>
      <c r="U14" s="2785"/>
      <c r="V14" s="348"/>
      <c r="W14" s="349"/>
      <c r="X14" s="349"/>
      <c r="Y14" s="350"/>
      <c r="AE14" s="338">
        <v>2</v>
      </c>
      <c r="AF14" s="338" t="str">
        <f>IF(AND(AE7=1,AE9=1,AE12=1,AE14=1,AE16=1,AE18=1,AE20=1),"1","2")</f>
        <v>2</v>
      </c>
      <c r="AG14" s="338" t="s">
        <v>242</v>
      </c>
    </row>
    <row r="15" spans="2:34" ht="6" customHeight="1">
      <c r="B15" s="2639"/>
      <c r="C15" s="279"/>
      <c r="D15" s="280"/>
      <c r="E15" s="279"/>
      <c r="F15" s="279"/>
      <c r="G15" s="279"/>
      <c r="H15" s="279"/>
      <c r="I15" s="279"/>
      <c r="J15" s="279"/>
      <c r="K15" s="279"/>
      <c r="L15" s="279"/>
      <c r="M15" s="279"/>
      <c r="N15" s="279"/>
      <c r="O15" s="279"/>
      <c r="P15" s="279"/>
      <c r="Q15" s="279"/>
      <c r="R15" s="279"/>
      <c r="S15" s="279"/>
      <c r="T15" s="279"/>
      <c r="U15" s="279"/>
      <c r="V15" s="345"/>
      <c r="W15" s="346"/>
      <c r="X15" s="346"/>
      <c r="Y15" s="347"/>
    </row>
    <row r="16" spans="2:34" ht="21.75" customHeight="1">
      <c r="B16" s="2639"/>
      <c r="C16" s="264"/>
      <c r="D16" s="265" t="s">
        <v>157</v>
      </c>
      <c r="E16" s="264"/>
      <c r="F16" s="264" t="s">
        <v>216</v>
      </c>
      <c r="G16" s="264"/>
      <c r="H16" s="264"/>
      <c r="I16" s="264"/>
      <c r="J16" s="264"/>
      <c r="K16" s="264"/>
      <c r="L16" s="264"/>
      <c r="M16" s="264"/>
      <c r="N16" s="264"/>
      <c r="O16" s="264"/>
      <c r="P16" s="264"/>
      <c r="Q16" s="264"/>
      <c r="R16" s="264"/>
      <c r="S16" s="264"/>
      <c r="T16" s="264"/>
      <c r="U16" s="266"/>
      <c r="V16" s="348"/>
      <c r="W16" s="349"/>
      <c r="X16" s="349"/>
      <c r="Y16" s="350"/>
      <c r="AE16" s="338">
        <v>2</v>
      </c>
    </row>
    <row r="17" spans="2:33" ht="8.25" customHeight="1">
      <c r="B17" s="2639"/>
      <c r="C17" s="279"/>
      <c r="D17" s="280"/>
      <c r="E17" s="279"/>
      <c r="F17" s="279"/>
      <c r="G17" s="279"/>
      <c r="H17" s="279"/>
      <c r="I17" s="279"/>
      <c r="J17" s="279"/>
      <c r="K17" s="279"/>
      <c r="L17" s="279"/>
      <c r="M17" s="279"/>
      <c r="N17" s="279"/>
      <c r="O17" s="279"/>
      <c r="P17" s="279"/>
      <c r="Q17" s="279"/>
      <c r="R17" s="279"/>
      <c r="S17" s="279"/>
      <c r="T17" s="279"/>
      <c r="U17" s="279"/>
      <c r="V17" s="345"/>
      <c r="W17" s="346"/>
      <c r="X17" s="346"/>
      <c r="Y17" s="347"/>
    </row>
    <row r="18" spans="2:33">
      <c r="B18" s="2639"/>
      <c r="C18" s="279"/>
      <c r="D18" s="280" t="s">
        <v>158</v>
      </c>
      <c r="E18" s="351"/>
      <c r="F18" s="2750" t="s">
        <v>446</v>
      </c>
      <c r="G18" s="2455"/>
      <c r="H18" s="2455"/>
      <c r="I18" s="2455"/>
      <c r="J18" s="2455"/>
      <c r="K18" s="2455"/>
      <c r="L18" s="2455"/>
      <c r="M18" s="2455"/>
      <c r="N18" s="2455"/>
      <c r="O18" s="2455"/>
      <c r="P18" s="2455"/>
      <c r="Q18" s="2455"/>
      <c r="R18" s="2455"/>
      <c r="S18" s="2455"/>
      <c r="T18" s="2455"/>
      <c r="U18" s="2777"/>
      <c r="V18" s="348"/>
      <c r="W18" s="349"/>
      <c r="X18" s="349"/>
      <c r="Y18" s="350"/>
      <c r="AE18" s="338">
        <v>2</v>
      </c>
    </row>
    <row r="19" spans="2:33" ht="17.25" customHeight="1">
      <c r="B19" s="2639"/>
      <c r="C19" s="264"/>
      <c r="D19" s="265"/>
      <c r="E19" s="352"/>
      <c r="F19" s="2774"/>
      <c r="G19" s="2774"/>
      <c r="H19" s="2774"/>
      <c r="I19" s="2774"/>
      <c r="J19" s="2774"/>
      <c r="K19" s="2774"/>
      <c r="L19" s="2774"/>
      <c r="M19" s="2774"/>
      <c r="N19" s="2774"/>
      <c r="O19" s="2774"/>
      <c r="P19" s="2774"/>
      <c r="Q19" s="2774"/>
      <c r="R19" s="2774"/>
      <c r="S19" s="2774"/>
      <c r="T19" s="2774"/>
      <c r="U19" s="2775"/>
      <c r="V19" s="348"/>
      <c r="W19" s="349"/>
      <c r="X19" s="349"/>
      <c r="Y19" s="350"/>
    </row>
    <row r="20" spans="2:33" ht="28.5" customHeight="1">
      <c r="B20" s="2640"/>
      <c r="C20" s="279"/>
      <c r="D20" s="280" t="s">
        <v>447</v>
      </c>
      <c r="E20" s="353"/>
      <c r="F20" s="2786" t="s">
        <v>448</v>
      </c>
      <c r="G20" s="2787"/>
      <c r="H20" s="2787"/>
      <c r="I20" s="2787"/>
      <c r="J20" s="2787"/>
      <c r="K20" s="2787"/>
      <c r="L20" s="2787"/>
      <c r="M20" s="2787"/>
      <c r="N20" s="2787"/>
      <c r="O20" s="2787"/>
      <c r="P20" s="2787"/>
      <c r="Q20" s="2787"/>
      <c r="R20" s="2787"/>
      <c r="S20" s="2787"/>
      <c r="T20" s="2787"/>
      <c r="U20" s="2788"/>
      <c r="V20" s="348"/>
      <c r="W20" s="349"/>
      <c r="X20" s="349"/>
      <c r="Y20" s="350"/>
      <c r="AE20" s="338">
        <v>2</v>
      </c>
    </row>
    <row r="21" spans="2:33" ht="6" customHeight="1">
      <c r="B21" s="354"/>
      <c r="C21" s="282"/>
      <c r="D21" s="282"/>
      <c r="E21" s="282"/>
      <c r="F21" s="282"/>
      <c r="G21" s="282"/>
      <c r="H21" s="282"/>
      <c r="I21" s="282"/>
      <c r="J21" s="282"/>
      <c r="K21" s="282"/>
      <c r="L21" s="282"/>
      <c r="M21" s="282"/>
      <c r="N21" s="282"/>
      <c r="O21" s="282"/>
      <c r="P21" s="282"/>
      <c r="Q21" s="282"/>
      <c r="R21" s="282"/>
      <c r="S21" s="282"/>
      <c r="T21" s="282"/>
      <c r="U21" s="282"/>
      <c r="V21" s="283"/>
      <c r="W21" s="283"/>
      <c r="X21" s="283"/>
      <c r="Y21" s="284"/>
    </row>
    <row r="22" spans="2:33">
      <c r="B22" s="2718" t="s">
        <v>187</v>
      </c>
      <c r="C22" s="270"/>
      <c r="D22" s="270" t="s">
        <v>449</v>
      </c>
      <c r="E22" s="270"/>
      <c r="F22" s="270"/>
      <c r="G22" s="270"/>
      <c r="H22" s="270"/>
      <c r="I22" s="270"/>
      <c r="J22" s="270"/>
      <c r="K22" s="270"/>
      <c r="L22" s="270"/>
      <c r="M22" s="270"/>
      <c r="N22" s="270"/>
      <c r="O22" s="270"/>
      <c r="P22" s="270"/>
      <c r="Q22" s="270"/>
      <c r="R22" s="270"/>
      <c r="S22" s="270"/>
      <c r="T22" s="270"/>
      <c r="U22" s="285"/>
      <c r="V22" s="286"/>
      <c r="W22" s="287"/>
      <c r="X22" s="287"/>
      <c r="Y22" s="288"/>
    </row>
    <row r="23" spans="2:33">
      <c r="B23" s="2703"/>
      <c r="C23" s="279"/>
      <c r="D23" s="279"/>
      <c r="E23" s="2769" t="s">
        <v>450</v>
      </c>
      <c r="F23" s="2651"/>
      <c r="G23" s="2651"/>
      <c r="H23" s="2651"/>
      <c r="I23" s="2651"/>
      <c r="J23" s="2651"/>
      <c r="K23" s="2651"/>
      <c r="L23" s="2651"/>
      <c r="M23" s="2651"/>
      <c r="N23" s="2651"/>
      <c r="O23" s="2651"/>
      <c r="P23" s="2651"/>
      <c r="Q23" s="2651"/>
      <c r="R23" s="2651"/>
      <c r="S23" s="2651"/>
      <c r="T23" s="2651"/>
      <c r="U23" s="2652"/>
      <c r="V23" s="290"/>
      <c r="W23" s="283"/>
      <c r="X23" s="283"/>
      <c r="Y23" s="284"/>
    </row>
    <row r="24" spans="2:33" ht="9.75" customHeight="1">
      <c r="B24" s="2703"/>
      <c r="C24" s="279"/>
      <c r="D24" s="279"/>
      <c r="E24" s="2651"/>
      <c r="F24" s="2651"/>
      <c r="G24" s="2651"/>
      <c r="H24" s="2651"/>
      <c r="I24" s="2651"/>
      <c r="J24" s="2651"/>
      <c r="K24" s="2651"/>
      <c r="L24" s="2651"/>
      <c r="M24" s="2651"/>
      <c r="N24" s="2651"/>
      <c r="O24" s="2651"/>
      <c r="P24" s="2651"/>
      <c r="Q24" s="2651"/>
      <c r="R24" s="2651"/>
      <c r="S24" s="2651"/>
      <c r="T24" s="2651"/>
      <c r="U24" s="2652"/>
      <c r="V24" s="290"/>
      <c r="W24" s="283"/>
      <c r="X24" s="283"/>
      <c r="Y24" s="284"/>
    </row>
    <row r="25" spans="2:33" ht="8.25" customHeight="1">
      <c r="B25" s="2703"/>
      <c r="C25" s="279"/>
      <c r="D25" s="279"/>
      <c r="E25" s="289"/>
      <c r="F25" s="289"/>
      <c r="G25" s="289"/>
      <c r="H25" s="289"/>
      <c r="I25" s="289"/>
      <c r="J25" s="289"/>
      <c r="K25" s="289"/>
      <c r="L25" s="289"/>
      <c r="M25" s="289"/>
      <c r="N25" s="289"/>
      <c r="O25" s="289"/>
      <c r="P25" s="289"/>
      <c r="Q25" s="289"/>
      <c r="R25" s="289"/>
      <c r="S25" s="289"/>
      <c r="T25" s="289"/>
      <c r="U25" s="289"/>
      <c r="V25" s="290"/>
      <c r="W25" s="283"/>
      <c r="X25" s="283"/>
      <c r="Y25" s="284"/>
    </row>
    <row r="26" spans="2:33" ht="30.75" customHeight="1">
      <c r="B26" s="2703"/>
      <c r="C26" s="279"/>
      <c r="D26" s="291"/>
      <c r="E26" s="2653"/>
      <c r="F26" s="2654"/>
      <c r="G26" s="2654"/>
      <c r="H26" s="2654"/>
      <c r="I26" s="2654"/>
      <c r="J26" s="2654"/>
      <c r="K26" s="2654"/>
      <c r="L26" s="2655"/>
      <c r="M26" s="2770" t="s">
        <v>188</v>
      </c>
      <c r="N26" s="2685"/>
      <c r="O26" s="2686"/>
      <c r="P26" s="2771" t="s">
        <v>189</v>
      </c>
      <c r="Q26" s="2772"/>
      <c r="R26" s="2773"/>
      <c r="S26" s="292"/>
      <c r="T26" s="293"/>
      <c r="U26" s="294"/>
      <c r="V26" s="295"/>
      <c r="W26" s="296"/>
      <c r="X26" s="296"/>
      <c r="Y26" s="297"/>
    </row>
    <row r="27" spans="2:33" ht="30.75" customHeight="1">
      <c r="B27" s="2703"/>
      <c r="C27" s="279"/>
      <c r="D27" s="298" t="s">
        <v>235</v>
      </c>
      <c r="E27" s="2659" t="s">
        <v>217</v>
      </c>
      <c r="F27" s="2659"/>
      <c r="G27" s="2659"/>
      <c r="H27" s="2659"/>
      <c r="I27" s="2659"/>
      <c r="J27" s="2659"/>
      <c r="K27" s="2659"/>
      <c r="L27" s="2659"/>
      <c r="M27" s="2660"/>
      <c r="N27" s="2661"/>
      <c r="O27" s="299" t="s">
        <v>247</v>
      </c>
      <c r="P27" s="2660"/>
      <c r="Q27" s="2661"/>
      <c r="R27" s="299" t="s">
        <v>195</v>
      </c>
      <c r="S27" s="300"/>
      <c r="T27" s="301"/>
      <c r="U27" s="302"/>
      <c r="V27" s="303"/>
      <c r="W27" s="304"/>
      <c r="X27" s="304"/>
      <c r="Y27" s="305"/>
    </row>
    <row r="28" spans="2:33" ht="30.75" customHeight="1">
      <c r="B28" s="2703"/>
      <c r="C28" s="279"/>
      <c r="D28" s="298" t="s">
        <v>373</v>
      </c>
      <c r="E28" s="2659" t="s">
        <v>426</v>
      </c>
      <c r="F28" s="2659"/>
      <c r="G28" s="2659"/>
      <c r="H28" s="2659"/>
      <c r="I28" s="2659"/>
      <c r="J28" s="2659"/>
      <c r="K28" s="2659"/>
      <c r="L28" s="2659"/>
      <c r="M28" s="2660"/>
      <c r="N28" s="2661"/>
      <c r="O28" s="299" t="s">
        <v>247</v>
      </c>
      <c r="P28" s="2662"/>
      <c r="Q28" s="2662"/>
      <c r="R28" s="2662"/>
      <c r="S28" s="2768" t="s">
        <v>427</v>
      </c>
      <c r="T28" s="2664"/>
      <c r="U28" s="2665"/>
      <c r="V28" s="2754" t="str">
        <f>IF(OR(M27="",M28=""),"",IF(M28/M27&gt;=0.3,"○","×"))</f>
        <v/>
      </c>
      <c r="W28" s="2754"/>
      <c r="X28" s="2754"/>
      <c r="Y28" s="2754"/>
      <c r="AD28" s="338">
        <v>1</v>
      </c>
    </row>
    <row r="29" spans="2:33" ht="30.75" customHeight="1">
      <c r="B29" s="2703"/>
      <c r="C29" s="279"/>
      <c r="D29" s="298" t="s">
        <v>156</v>
      </c>
      <c r="E29" s="2669" t="s">
        <v>428</v>
      </c>
      <c r="F29" s="2669"/>
      <c r="G29" s="2669"/>
      <c r="H29" s="2669"/>
      <c r="I29" s="2669"/>
      <c r="J29" s="2669"/>
      <c r="K29" s="2669"/>
      <c r="L29" s="2669"/>
      <c r="M29" s="2660"/>
      <c r="N29" s="2661"/>
      <c r="O29" s="299" t="s">
        <v>247</v>
      </c>
      <c r="P29" s="2662"/>
      <c r="Q29" s="2662"/>
      <c r="R29" s="2662"/>
      <c r="S29" s="2768" t="s">
        <v>429</v>
      </c>
      <c r="T29" s="2664"/>
      <c r="U29" s="2665"/>
      <c r="V29" s="2754" t="str">
        <f>IF(OR(M27="",M29=""),"",IF(M29/M27&gt;=0.5,"○","×"))</f>
        <v/>
      </c>
      <c r="W29" s="2754"/>
      <c r="X29" s="2754"/>
      <c r="Y29" s="2754"/>
      <c r="AD29" s="338">
        <v>2</v>
      </c>
      <c r="AE29" s="338" t="str">
        <f>IF(OR(V28="○",V29="○",V30="○"),"1","2")</f>
        <v>2</v>
      </c>
      <c r="AG29" s="355" t="s">
        <v>243</v>
      </c>
    </row>
    <row r="30" spans="2:33" ht="42.75" customHeight="1">
      <c r="B30" s="2703"/>
      <c r="C30" s="279"/>
      <c r="D30" s="298" t="s">
        <v>374</v>
      </c>
      <c r="E30" s="2669" t="s">
        <v>218</v>
      </c>
      <c r="F30" s="2669"/>
      <c r="G30" s="2669"/>
      <c r="H30" s="2669"/>
      <c r="I30" s="2669"/>
      <c r="J30" s="2669"/>
      <c r="K30" s="2669"/>
      <c r="L30" s="2669"/>
      <c r="M30" s="2670"/>
      <c r="N30" s="2670"/>
      <c r="O30" s="2670"/>
      <c r="P30" s="2660"/>
      <c r="Q30" s="2661"/>
      <c r="R30" s="299" t="s">
        <v>195</v>
      </c>
      <c r="S30" s="2753" t="s">
        <v>430</v>
      </c>
      <c r="T30" s="2645"/>
      <c r="U30" s="2645"/>
      <c r="V30" s="2754" t="str">
        <f>IF(OR(P27="",P30=""),"",IF(P30/P27&gt;=0.4,"○","×"))</f>
        <v/>
      </c>
      <c r="W30" s="2754"/>
      <c r="X30" s="2754"/>
      <c r="Y30" s="2754"/>
      <c r="AD30" s="338">
        <v>2</v>
      </c>
    </row>
    <row r="31" spans="2:33" ht="12" customHeight="1">
      <c r="B31" s="2752"/>
      <c r="C31" s="281"/>
      <c r="D31" s="279"/>
      <c r="E31" s="279"/>
      <c r="F31" s="279"/>
      <c r="G31" s="279"/>
      <c r="H31" s="279"/>
      <c r="I31" s="279"/>
      <c r="J31" s="279"/>
      <c r="K31" s="279"/>
      <c r="L31" s="279"/>
      <c r="M31" s="279"/>
      <c r="N31" s="279"/>
      <c r="O31" s="279"/>
      <c r="P31" s="279"/>
      <c r="Q31" s="279"/>
      <c r="R31" s="279"/>
      <c r="S31" s="279"/>
      <c r="T31" s="279"/>
      <c r="U31" s="279"/>
      <c r="V31" s="290"/>
      <c r="W31" s="283"/>
      <c r="X31" s="283"/>
      <c r="Y31" s="284"/>
    </row>
    <row r="32" spans="2:33">
      <c r="B32" s="2752"/>
      <c r="C32" s="281"/>
      <c r="D32" s="279" t="s">
        <v>451</v>
      </c>
      <c r="E32" s="279"/>
      <c r="F32" s="279"/>
      <c r="G32" s="279"/>
      <c r="H32" s="279"/>
      <c r="I32" s="279"/>
      <c r="J32" s="279"/>
      <c r="K32" s="279"/>
      <c r="L32" s="279"/>
      <c r="M32" s="279"/>
      <c r="N32" s="279"/>
      <c r="O32" s="279"/>
      <c r="P32" s="279"/>
      <c r="Q32" s="279"/>
      <c r="R32" s="279"/>
      <c r="S32" s="279"/>
      <c r="T32" s="279"/>
      <c r="U32" s="279"/>
      <c r="V32" s="325"/>
      <c r="W32" s="326"/>
      <c r="X32" s="326"/>
      <c r="Y32" s="327"/>
    </row>
    <row r="33" spans="2:33" ht="51.75" customHeight="1">
      <c r="B33" s="2703"/>
      <c r="C33" s="264"/>
      <c r="D33" s="321"/>
      <c r="E33" s="2766" t="s">
        <v>452</v>
      </c>
      <c r="F33" s="2766"/>
      <c r="G33" s="2766"/>
      <c r="H33" s="2766"/>
      <c r="I33" s="2766"/>
      <c r="J33" s="2766"/>
      <c r="K33" s="2766"/>
      <c r="L33" s="2766"/>
      <c r="M33" s="2766"/>
      <c r="N33" s="2766"/>
      <c r="O33" s="2766"/>
      <c r="P33" s="2766"/>
      <c r="Q33" s="2766"/>
      <c r="R33" s="2766"/>
      <c r="S33" s="2766"/>
      <c r="T33" s="2766"/>
      <c r="U33" s="2767"/>
      <c r="V33" s="348"/>
      <c r="W33" s="349"/>
      <c r="X33" s="349"/>
      <c r="Y33" s="350"/>
      <c r="AD33" s="338">
        <v>2</v>
      </c>
      <c r="AE33" s="338" t="str">
        <f>IF(OR(AD33=1),"1","2")</f>
        <v>2</v>
      </c>
      <c r="AG33" s="355" t="s">
        <v>244</v>
      </c>
    </row>
    <row r="34" spans="2:33" ht="24.75" customHeight="1">
      <c r="B34" s="2703"/>
      <c r="C34" s="279"/>
      <c r="D34" s="280" t="s">
        <v>453</v>
      </c>
      <c r="E34" s="279" t="s">
        <v>454</v>
      </c>
      <c r="F34" s="279"/>
      <c r="G34" s="279"/>
      <c r="H34" s="279"/>
      <c r="I34" s="279"/>
      <c r="J34" s="279"/>
      <c r="K34" s="279"/>
      <c r="L34" s="279"/>
      <c r="M34" s="279"/>
      <c r="N34" s="279"/>
      <c r="O34" s="279"/>
      <c r="P34" s="279"/>
      <c r="Q34" s="279"/>
      <c r="R34" s="279"/>
      <c r="S34" s="279"/>
      <c r="T34" s="279"/>
      <c r="U34" s="279"/>
      <c r="V34" s="290"/>
      <c r="W34" s="283"/>
      <c r="X34" s="283"/>
      <c r="Y34" s="284"/>
    </row>
    <row r="35" spans="2:33" ht="24.75" customHeight="1">
      <c r="B35" s="2703"/>
      <c r="C35" s="279"/>
      <c r="E35" s="2684" t="s">
        <v>197</v>
      </c>
      <c r="F35" s="2685"/>
      <c r="G35" s="2686"/>
      <c r="I35" s="2755" t="s">
        <v>219</v>
      </c>
      <c r="J35" s="2756"/>
      <c r="K35" s="2757"/>
      <c r="M35" s="2758" t="s">
        <v>220</v>
      </c>
      <c r="N35" s="2759"/>
      <c r="O35" s="2760"/>
      <c r="Q35" s="2758" t="s">
        <v>237</v>
      </c>
      <c r="R35" s="2761"/>
      <c r="S35" s="2761"/>
      <c r="T35" s="2762"/>
      <c r="V35" s="2675" t="str">
        <f>IF(OR(Q36="",K40=""),"",IF(AND(Q36*1&lt;=K40),"○","×"))</f>
        <v/>
      </c>
      <c r="W35" s="2676"/>
      <c r="X35" s="2676"/>
      <c r="Y35" s="2677"/>
    </row>
    <row r="36" spans="2:33" ht="24.75" customHeight="1">
      <c r="B36" s="2703"/>
      <c r="C36" s="279"/>
      <c r="E36" s="2660"/>
      <c r="F36" s="2661"/>
      <c r="G36" s="299" t="s">
        <v>247</v>
      </c>
      <c r="I36" s="2660"/>
      <c r="J36" s="2763"/>
      <c r="K36" s="356" t="s">
        <v>195</v>
      </c>
      <c r="M36" s="2660"/>
      <c r="N36" s="2661"/>
      <c r="O36" s="357" t="s">
        <v>247</v>
      </c>
      <c r="P36" s="279"/>
      <c r="Q36" s="2764" t="str">
        <f>IF(OR(E36="",I36="",M36=""),"",IF(OR(E36&lt;=20,I36&lt;=1000,M36&lt;=10),"1",IF(OR(AND(E36&gt;=21,E36&lt;=40),AND(I36&gt;1000,I36&lt;=2000),AND(M36&gt;=11,M36&lt;=20)),"2",IF(OR(AND(E36&gt;=41,E36&lt;=60),AND(I36&gt;2000,I36&lt;=3000),AND(M36&gt;=21,M36&lt;=30)),"3",IF(OR(AND(E36&gt;=61,E36&lt;=80),AND(I36&gt;3000,I36&lt;=4000),AND(M36&gt;=31,M36&lt;=40)),"4","5")))))</f>
        <v/>
      </c>
      <c r="R36" s="2765"/>
      <c r="S36" s="2765"/>
      <c r="T36" s="358" t="s">
        <v>247</v>
      </c>
      <c r="V36" s="2675"/>
      <c r="W36" s="2676"/>
      <c r="X36" s="2676"/>
      <c r="Y36" s="2677"/>
    </row>
    <row r="37" spans="2:33" ht="19.5" customHeight="1">
      <c r="B37" s="2703"/>
      <c r="C37" s="279"/>
      <c r="D37" s="279"/>
      <c r="E37" s="279"/>
      <c r="V37" s="2675"/>
      <c r="W37" s="2676"/>
      <c r="X37" s="2676"/>
      <c r="Y37" s="2677"/>
    </row>
    <row r="38" spans="2:33" ht="22.5" customHeight="1">
      <c r="B38" s="2703"/>
      <c r="C38" s="279"/>
      <c r="D38" s="2681"/>
      <c r="E38" s="2682"/>
      <c r="F38" s="2682"/>
      <c r="G38" s="2682"/>
      <c r="H38" s="2682"/>
      <c r="I38" s="2682"/>
      <c r="J38" s="2683"/>
      <c r="K38" s="2741" t="s">
        <v>200</v>
      </c>
      <c r="L38" s="2741"/>
      <c r="M38" s="2741"/>
      <c r="N38" s="2741"/>
      <c r="O38" s="2741"/>
      <c r="P38" s="2741" t="s">
        <v>201</v>
      </c>
      <c r="Q38" s="2741"/>
      <c r="R38" s="2741"/>
      <c r="S38" s="2741"/>
      <c r="T38" s="2741"/>
      <c r="U38" s="279"/>
      <c r="V38" s="2675"/>
      <c r="W38" s="2676"/>
      <c r="X38" s="2676"/>
      <c r="Y38" s="2677"/>
      <c r="AE38" s="338" t="str">
        <f>IF(AND(AE33="1",V35="○"),"1","2")</f>
        <v>2</v>
      </c>
      <c r="AG38" s="355" t="s">
        <v>245</v>
      </c>
    </row>
    <row r="39" spans="2:33" ht="22.5" customHeight="1">
      <c r="B39" s="2703"/>
      <c r="C39" s="279"/>
      <c r="D39" s="2719" t="s">
        <v>202</v>
      </c>
      <c r="E39" s="2720"/>
      <c r="F39" s="2720"/>
      <c r="G39" s="2720"/>
      <c r="H39" s="2720"/>
      <c r="I39" s="2720"/>
      <c r="J39" s="359" t="s">
        <v>221</v>
      </c>
      <c r="K39" s="2660"/>
      <c r="L39" s="2661"/>
      <c r="M39" s="2661"/>
      <c r="N39" s="2661"/>
      <c r="O39" s="319" t="s">
        <v>247</v>
      </c>
      <c r="P39" s="2660"/>
      <c r="Q39" s="2661"/>
      <c r="R39" s="2661"/>
      <c r="S39" s="2661"/>
      <c r="T39" s="319" t="s">
        <v>247</v>
      </c>
      <c r="U39" s="279"/>
      <c r="V39" s="2675"/>
      <c r="W39" s="2676"/>
      <c r="X39" s="2676"/>
      <c r="Y39" s="2677"/>
    </row>
    <row r="40" spans="2:33" ht="22.5" customHeight="1">
      <c r="B40" s="2703"/>
      <c r="C40" s="279"/>
      <c r="D40" s="2742"/>
      <c r="E40" s="2743"/>
      <c r="F40" s="2743"/>
      <c r="G40" s="2743"/>
      <c r="H40" s="2743"/>
      <c r="I40" s="2743"/>
      <c r="J40" s="320" t="s">
        <v>203</v>
      </c>
      <c r="K40" s="2660"/>
      <c r="L40" s="2661"/>
      <c r="M40" s="2661"/>
      <c r="N40" s="2661"/>
      <c r="O40" s="319" t="s">
        <v>247</v>
      </c>
      <c r="P40" s="2670"/>
      <c r="Q40" s="2670"/>
      <c r="R40" s="2670"/>
      <c r="S40" s="2670"/>
      <c r="T40" s="2670"/>
      <c r="U40" s="279"/>
      <c r="V40" s="2675"/>
      <c r="W40" s="2676"/>
      <c r="X40" s="2676"/>
      <c r="Y40" s="2677"/>
    </row>
    <row r="41" spans="2:33" ht="22.5" customHeight="1">
      <c r="B41" s="2703"/>
      <c r="C41" s="279"/>
      <c r="D41" s="2722"/>
      <c r="E41" s="2723"/>
      <c r="F41" s="2723"/>
      <c r="G41" s="2723"/>
      <c r="H41" s="2723"/>
      <c r="I41" s="2723"/>
      <c r="J41" s="320" t="s">
        <v>204</v>
      </c>
      <c r="K41" s="2660"/>
      <c r="L41" s="2661"/>
      <c r="M41" s="2661"/>
      <c r="N41" s="2661"/>
      <c r="O41" s="319" t="s">
        <v>247</v>
      </c>
      <c r="P41" s="2660"/>
      <c r="Q41" s="2661"/>
      <c r="R41" s="2661"/>
      <c r="S41" s="2661"/>
      <c r="T41" s="319" t="s">
        <v>247</v>
      </c>
      <c r="U41" s="279"/>
      <c r="V41" s="2675"/>
      <c r="W41" s="2676"/>
      <c r="X41" s="2676"/>
      <c r="Y41" s="2677"/>
    </row>
    <row r="42" spans="2:33" ht="8.25" customHeight="1">
      <c r="B42" s="2703"/>
      <c r="C42" s="279"/>
      <c r="D42" s="279"/>
      <c r="E42" s="279"/>
      <c r="F42" s="279"/>
      <c r="G42" s="279"/>
      <c r="H42" s="279"/>
      <c r="I42" s="279"/>
      <c r="J42" s="279"/>
      <c r="K42" s="279"/>
      <c r="L42" s="279"/>
      <c r="M42" s="279"/>
      <c r="N42" s="279"/>
      <c r="O42" s="279"/>
      <c r="P42" s="279"/>
      <c r="Q42" s="279"/>
      <c r="R42" s="279"/>
      <c r="S42" s="279"/>
      <c r="T42" s="279"/>
      <c r="U42" s="279"/>
      <c r="V42" s="2675"/>
      <c r="W42" s="2676"/>
      <c r="X42" s="2676"/>
      <c r="Y42" s="2677"/>
    </row>
    <row r="43" spans="2:33" ht="6.75" customHeight="1">
      <c r="B43" s="354"/>
      <c r="C43" s="282"/>
      <c r="D43" s="282"/>
      <c r="E43" s="282"/>
      <c r="F43" s="282"/>
      <c r="G43" s="282"/>
      <c r="H43" s="282"/>
      <c r="I43" s="282"/>
      <c r="J43" s="282"/>
      <c r="K43" s="282"/>
      <c r="L43" s="282"/>
      <c r="M43" s="282"/>
      <c r="N43" s="282"/>
      <c r="O43" s="282"/>
      <c r="P43" s="282"/>
      <c r="Q43" s="282"/>
      <c r="R43" s="282"/>
      <c r="S43" s="282"/>
      <c r="T43" s="282"/>
      <c r="U43" s="282"/>
      <c r="V43" s="287"/>
      <c r="W43" s="287"/>
      <c r="X43" s="287"/>
      <c r="Y43" s="288"/>
    </row>
    <row r="44" spans="2:33" ht="17.25" customHeight="1">
      <c r="B44" s="2702" t="s">
        <v>205</v>
      </c>
      <c r="C44" s="270"/>
      <c r="D44" s="2647" t="s">
        <v>455</v>
      </c>
      <c r="E44" s="2647"/>
      <c r="F44" s="2647"/>
      <c r="G44" s="2647"/>
      <c r="H44" s="2647"/>
      <c r="I44" s="2647"/>
      <c r="J44" s="2647"/>
      <c r="K44" s="2647"/>
      <c r="L44" s="2647"/>
      <c r="M44" s="2647"/>
      <c r="N44" s="2647"/>
      <c r="O44" s="2647"/>
      <c r="P44" s="2647"/>
      <c r="Q44" s="2647"/>
      <c r="R44" s="2647"/>
      <c r="S44" s="2647"/>
      <c r="T44" s="2647"/>
      <c r="U44" s="2745"/>
      <c r="V44" s="348"/>
      <c r="W44" s="349"/>
      <c r="X44" s="349"/>
      <c r="Y44" s="350"/>
    </row>
    <row r="45" spans="2:33" ht="13.5" customHeight="1">
      <c r="B45" s="2703"/>
      <c r="C45" s="279"/>
      <c r="D45" s="2651"/>
      <c r="E45" s="2651"/>
      <c r="F45" s="2651"/>
      <c r="G45" s="2651"/>
      <c r="H45" s="2651"/>
      <c r="I45" s="2651"/>
      <c r="J45" s="2651"/>
      <c r="K45" s="2651"/>
      <c r="L45" s="2651"/>
      <c r="M45" s="2651"/>
      <c r="N45" s="2651"/>
      <c r="O45" s="2651"/>
      <c r="P45" s="2651"/>
      <c r="Q45" s="2651"/>
      <c r="R45" s="2651"/>
      <c r="S45" s="2651"/>
      <c r="T45" s="2651"/>
      <c r="U45" s="2652"/>
      <c r="V45" s="348"/>
      <c r="W45" s="349"/>
      <c r="X45" s="349"/>
      <c r="Y45" s="350"/>
      <c r="AE45" s="338">
        <v>2</v>
      </c>
      <c r="AG45" s="355" t="s">
        <v>246</v>
      </c>
    </row>
    <row r="46" spans="2:33" ht="48.75" customHeight="1">
      <c r="B46" s="2744"/>
      <c r="C46" s="264"/>
      <c r="D46" s="2672"/>
      <c r="E46" s="2672"/>
      <c r="F46" s="2672"/>
      <c r="G46" s="2672"/>
      <c r="H46" s="2672"/>
      <c r="I46" s="2672"/>
      <c r="J46" s="2672"/>
      <c r="K46" s="2672"/>
      <c r="L46" s="2672"/>
      <c r="M46" s="2672"/>
      <c r="N46" s="2672"/>
      <c r="O46" s="2672"/>
      <c r="P46" s="2672"/>
      <c r="Q46" s="2672"/>
      <c r="R46" s="2672"/>
      <c r="S46" s="2672"/>
      <c r="T46" s="2672"/>
      <c r="U46" s="2746"/>
      <c r="V46" s="348"/>
      <c r="W46" s="349"/>
      <c r="X46" s="349"/>
      <c r="Y46" s="350"/>
    </row>
    <row r="47" spans="2:33" ht="4.5" customHeight="1" thickBot="1">
      <c r="B47" s="281"/>
      <c r="C47" s="279"/>
      <c r="D47" s="279"/>
      <c r="E47" s="279"/>
      <c r="F47" s="279"/>
      <c r="G47" s="279"/>
      <c r="H47" s="279"/>
      <c r="I47" s="279"/>
      <c r="J47" s="279"/>
      <c r="K47" s="279"/>
      <c r="L47" s="279"/>
      <c r="M47" s="279"/>
      <c r="N47" s="279"/>
      <c r="O47" s="279"/>
      <c r="P47" s="279"/>
      <c r="Q47" s="279"/>
      <c r="R47" s="279"/>
      <c r="S47" s="279"/>
      <c r="T47" s="279"/>
      <c r="U47" s="360"/>
      <c r="V47" s="279"/>
      <c r="W47" s="279"/>
      <c r="X47" s="279"/>
      <c r="Y47" s="361"/>
    </row>
    <row r="48" spans="2:33" ht="24.75" customHeight="1" thickTop="1" thickBot="1">
      <c r="B48" s="2712" t="s">
        <v>206</v>
      </c>
      <c r="C48" s="2713"/>
      <c r="D48" s="2713"/>
      <c r="E48" s="2713"/>
      <c r="F48" s="2713"/>
      <c r="G48" s="2713"/>
      <c r="H48" s="2747" t="str">
        <f>IF(AND(AF14="1",AE29="1",AE38="1",AE45=1),"特定事業所加算（Ⅰ）該当",IF(OR(AND(AF14="1",AE29="1"),AND(AF14="1",AE38="1")),"特定事業所加算（Ⅱ）該当",IF(AND(AF14="1",AE45=1),"特定事業所加算（Ⅲ）該当","非該当")))</f>
        <v>非該当</v>
      </c>
      <c r="I48" s="2748"/>
      <c r="J48" s="2748"/>
      <c r="K48" s="2748"/>
      <c r="L48" s="2748"/>
      <c r="M48" s="2748"/>
      <c r="N48" s="2748"/>
      <c r="O48" s="2748"/>
      <c r="P48" s="2748"/>
      <c r="Q48" s="2748"/>
      <c r="R48" s="2748"/>
      <c r="S48" s="2748"/>
      <c r="T48" s="2748"/>
      <c r="U48" s="2748"/>
      <c r="V48" s="2748"/>
      <c r="W48" s="2748"/>
      <c r="X48" s="2748"/>
      <c r="Y48" s="2749"/>
    </row>
    <row r="49" spans="2:26" ht="7.5" customHeight="1" thickTop="1">
      <c r="B49" s="279"/>
      <c r="C49" s="279"/>
      <c r="D49" s="279"/>
      <c r="E49" s="279"/>
      <c r="F49" s="279"/>
      <c r="G49" s="279"/>
      <c r="H49" s="279"/>
      <c r="I49" s="279"/>
      <c r="J49" s="279"/>
      <c r="K49" s="279"/>
      <c r="L49" s="279"/>
      <c r="M49" s="279"/>
      <c r="N49" s="279"/>
      <c r="O49" s="279"/>
      <c r="P49" s="279"/>
      <c r="Q49" s="279"/>
      <c r="R49" s="279"/>
      <c r="S49" s="279"/>
      <c r="T49" s="279"/>
      <c r="U49" s="279"/>
      <c r="V49" s="279"/>
      <c r="W49" s="279"/>
      <c r="X49" s="279"/>
      <c r="Y49" s="279"/>
    </row>
    <row r="50" spans="2:26" ht="18" customHeight="1">
      <c r="B50" s="279" t="s">
        <v>207</v>
      </c>
      <c r="C50" s="2750" t="s">
        <v>690</v>
      </c>
      <c r="D50" s="2751"/>
      <c r="E50" s="2751"/>
      <c r="F50" s="2751"/>
      <c r="G50" s="2751"/>
      <c r="H50" s="2751"/>
      <c r="I50" s="2751"/>
      <c r="J50" s="2751"/>
      <c r="K50" s="2751"/>
      <c r="L50" s="2751"/>
      <c r="M50" s="2751"/>
      <c r="N50" s="2751"/>
      <c r="O50" s="2751"/>
      <c r="P50" s="2751"/>
      <c r="Q50" s="2751"/>
      <c r="R50" s="2751"/>
      <c r="S50" s="2751"/>
      <c r="T50" s="2751"/>
      <c r="U50" s="2751"/>
      <c r="V50" s="2751"/>
      <c r="W50" s="2751"/>
      <c r="X50" s="2751"/>
      <c r="Y50" s="2751"/>
    </row>
    <row r="51" spans="2:26" ht="18" customHeight="1">
      <c r="B51" s="304"/>
      <c r="C51" s="2751"/>
      <c r="D51" s="2751"/>
      <c r="E51" s="2751"/>
      <c r="F51" s="2751"/>
      <c r="G51" s="2751"/>
      <c r="H51" s="2751"/>
      <c r="I51" s="2751"/>
      <c r="J51" s="2751"/>
      <c r="K51" s="2751"/>
      <c r="L51" s="2751"/>
      <c r="M51" s="2751"/>
      <c r="N51" s="2751"/>
      <c r="O51" s="2751"/>
      <c r="P51" s="2751"/>
      <c r="Q51" s="2751"/>
      <c r="R51" s="2751"/>
      <c r="S51" s="2751"/>
      <c r="T51" s="2751"/>
      <c r="U51" s="2751"/>
      <c r="V51" s="2751"/>
      <c r="W51" s="2751"/>
      <c r="X51" s="2751"/>
      <c r="Y51" s="2751"/>
      <c r="Z51" s="304"/>
    </row>
    <row r="52" spans="2:26" ht="50.75" customHeight="1">
      <c r="B52" s="304" t="s">
        <v>238</v>
      </c>
      <c r="C52" s="2751"/>
      <c r="D52" s="2751"/>
      <c r="E52" s="2751"/>
      <c r="F52" s="2751"/>
      <c r="G52" s="2751"/>
      <c r="H52" s="2751"/>
      <c r="I52" s="2751"/>
      <c r="J52" s="2751"/>
      <c r="K52" s="2751"/>
      <c r="L52" s="2751"/>
      <c r="M52" s="2751"/>
      <c r="N52" s="2751"/>
      <c r="O52" s="2751"/>
      <c r="P52" s="2751"/>
      <c r="Q52" s="2751"/>
      <c r="R52" s="2751"/>
      <c r="S52" s="2751"/>
      <c r="T52" s="2751"/>
      <c r="U52" s="2751"/>
      <c r="V52" s="2751"/>
      <c r="W52" s="2751"/>
      <c r="X52" s="2751"/>
      <c r="Y52" s="2751"/>
      <c r="Z52" s="304"/>
    </row>
    <row r="53" spans="2:26" ht="16.5" customHeight="1">
      <c r="B53" s="2732" t="s">
        <v>691</v>
      </c>
      <c r="C53" s="2733"/>
      <c r="D53" s="2733"/>
      <c r="E53" s="2733"/>
      <c r="F53" s="2733"/>
      <c r="G53" s="2733"/>
      <c r="H53" s="2733"/>
      <c r="I53" s="2733"/>
      <c r="J53" s="2733"/>
      <c r="K53" s="2733"/>
      <c r="L53" s="2733"/>
      <c r="M53" s="2733"/>
      <c r="N53" s="2733"/>
      <c r="O53" s="2733"/>
      <c r="P53" s="2733"/>
      <c r="Q53" s="2733"/>
      <c r="R53" s="2733"/>
      <c r="S53" s="2733"/>
      <c r="T53" s="2733"/>
      <c r="U53" s="2733"/>
      <c r="V53" s="2733"/>
      <c r="W53" s="2733"/>
      <c r="X53" s="2733"/>
      <c r="Y53" s="2734"/>
      <c r="Z53" s="335"/>
    </row>
    <row r="54" spans="2:26" ht="15.75" customHeight="1">
      <c r="B54" s="2735"/>
      <c r="C54" s="2736"/>
      <c r="D54" s="2736"/>
      <c r="E54" s="2736"/>
      <c r="F54" s="2736"/>
      <c r="G54" s="2736"/>
      <c r="H54" s="2736"/>
      <c r="I54" s="2736"/>
      <c r="J54" s="2736"/>
      <c r="K54" s="2736"/>
      <c r="L54" s="2736"/>
      <c r="M54" s="2736"/>
      <c r="N54" s="2736"/>
      <c r="O54" s="2736"/>
      <c r="P54" s="2736"/>
      <c r="Q54" s="2736"/>
      <c r="R54" s="2736"/>
      <c r="S54" s="2736"/>
      <c r="T54" s="2736"/>
      <c r="U54" s="2736"/>
      <c r="V54" s="2736"/>
      <c r="W54" s="2736"/>
      <c r="X54" s="2736"/>
      <c r="Y54" s="2737"/>
    </row>
    <row r="55" spans="2:26">
      <c r="B55" s="2735"/>
      <c r="C55" s="2736"/>
      <c r="D55" s="2736"/>
      <c r="E55" s="2736"/>
      <c r="F55" s="2736"/>
      <c r="G55" s="2736"/>
      <c r="H55" s="2736"/>
      <c r="I55" s="2736"/>
      <c r="J55" s="2736"/>
      <c r="K55" s="2736"/>
      <c r="L55" s="2736"/>
      <c r="M55" s="2736"/>
      <c r="N55" s="2736"/>
      <c r="O55" s="2736"/>
      <c r="P55" s="2736"/>
      <c r="Q55" s="2736"/>
      <c r="R55" s="2736"/>
      <c r="S55" s="2736"/>
      <c r="T55" s="2736"/>
      <c r="U55" s="2736"/>
      <c r="V55" s="2736"/>
      <c r="W55" s="2736"/>
      <c r="X55" s="2736"/>
      <c r="Y55" s="2737"/>
    </row>
    <row r="56" spans="2:26">
      <c r="B56" s="2735"/>
      <c r="C56" s="2736"/>
      <c r="D56" s="2736"/>
      <c r="E56" s="2736"/>
      <c r="F56" s="2736"/>
      <c r="G56" s="2736"/>
      <c r="H56" s="2736"/>
      <c r="I56" s="2736"/>
      <c r="J56" s="2736"/>
      <c r="K56" s="2736"/>
      <c r="L56" s="2736"/>
      <c r="M56" s="2736"/>
      <c r="N56" s="2736"/>
      <c r="O56" s="2736"/>
      <c r="P56" s="2736"/>
      <c r="Q56" s="2736"/>
      <c r="R56" s="2736"/>
      <c r="S56" s="2736"/>
      <c r="T56" s="2736"/>
      <c r="U56" s="2736"/>
      <c r="V56" s="2736"/>
      <c r="W56" s="2736"/>
      <c r="X56" s="2736"/>
      <c r="Y56" s="2737"/>
    </row>
    <row r="57" spans="2:26">
      <c r="B57" s="2735"/>
      <c r="C57" s="2736"/>
      <c r="D57" s="2736"/>
      <c r="E57" s="2736"/>
      <c r="F57" s="2736"/>
      <c r="G57" s="2736"/>
      <c r="H57" s="2736"/>
      <c r="I57" s="2736"/>
      <c r="J57" s="2736"/>
      <c r="K57" s="2736"/>
      <c r="L57" s="2736"/>
      <c r="M57" s="2736"/>
      <c r="N57" s="2736"/>
      <c r="O57" s="2736"/>
      <c r="P57" s="2736"/>
      <c r="Q57" s="2736"/>
      <c r="R57" s="2736"/>
      <c r="S57" s="2736"/>
      <c r="T57" s="2736"/>
      <c r="U57" s="2736"/>
      <c r="V57" s="2736"/>
      <c r="W57" s="2736"/>
      <c r="X57" s="2736"/>
      <c r="Y57" s="2737"/>
    </row>
    <row r="58" spans="2:26" ht="31.5" customHeight="1">
      <c r="B58" s="2738"/>
      <c r="C58" s="2739"/>
      <c r="D58" s="2739"/>
      <c r="E58" s="2739"/>
      <c r="F58" s="2739"/>
      <c r="G58" s="2739"/>
      <c r="H58" s="2739"/>
      <c r="I58" s="2739"/>
      <c r="J58" s="2739"/>
      <c r="K58" s="2739"/>
      <c r="L58" s="2739"/>
      <c r="M58" s="2739"/>
      <c r="N58" s="2739"/>
      <c r="O58" s="2739"/>
      <c r="P58" s="2739"/>
      <c r="Q58" s="2739"/>
      <c r="R58" s="2739"/>
      <c r="S58" s="2739"/>
      <c r="T58" s="2739"/>
      <c r="U58" s="2739"/>
      <c r="V58" s="2739"/>
      <c r="W58" s="2739"/>
      <c r="X58" s="2739"/>
      <c r="Y58" s="2740"/>
    </row>
    <row r="59" spans="2:26">
      <c r="B59" s="279"/>
      <c r="C59" s="279"/>
      <c r="D59" s="279"/>
      <c r="E59" s="279"/>
      <c r="F59" s="279"/>
      <c r="G59" s="279"/>
      <c r="H59" s="279"/>
      <c r="I59" s="279"/>
      <c r="J59" s="279"/>
      <c r="K59" s="279"/>
      <c r="L59" s="279"/>
      <c r="M59" s="279"/>
      <c r="N59" s="279"/>
      <c r="O59" s="279"/>
      <c r="P59" s="279"/>
      <c r="Q59" s="279"/>
      <c r="R59" s="279"/>
      <c r="S59" s="279"/>
      <c r="T59" s="279"/>
      <c r="U59" s="279"/>
      <c r="V59" s="279"/>
      <c r="W59" s="279"/>
      <c r="X59" s="279"/>
      <c r="Y59" s="279"/>
    </row>
    <row r="60" spans="2:26">
      <c r="B60" s="279"/>
      <c r="C60" s="279"/>
      <c r="D60" s="279"/>
      <c r="E60" s="279"/>
      <c r="F60" s="279"/>
      <c r="G60" s="279"/>
      <c r="H60" s="279"/>
      <c r="I60" s="279"/>
      <c r="J60" s="279"/>
      <c r="K60" s="279"/>
      <c r="L60" s="279"/>
      <c r="M60" s="279"/>
      <c r="N60" s="279"/>
      <c r="O60" s="279"/>
      <c r="P60" s="279"/>
      <c r="Q60" s="279"/>
      <c r="R60" s="279"/>
      <c r="S60" s="279"/>
      <c r="T60" s="279"/>
      <c r="U60" s="279"/>
      <c r="V60" s="279"/>
      <c r="W60" s="279"/>
      <c r="X60" s="279"/>
      <c r="Y60" s="279"/>
    </row>
    <row r="61" spans="2:26">
      <c r="B61" s="279"/>
      <c r="C61" s="279"/>
      <c r="D61" s="279"/>
      <c r="E61" s="279"/>
      <c r="F61" s="279"/>
      <c r="G61" s="279"/>
      <c r="H61" s="279"/>
      <c r="I61" s="279"/>
      <c r="J61" s="279"/>
      <c r="K61" s="279"/>
      <c r="L61" s="279"/>
      <c r="M61" s="279"/>
      <c r="N61" s="279"/>
      <c r="O61" s="279"/>
      <c r="P61" s="279"/>
      <c r="Q61" s="279"/>
      <c r="R61" s="279"/>
      <c r="S61" s="279"/>
      <c r="T61" s="279"/>
      <c r="U61" s="279"/>
      <c r="V61" s="279"/>
      <c r="W61" s="279"/>
      <c r="X61" s="279"/>
      <c r="Y61" s="279"/>
    </row>
    <row r="62" spans="2:26">
      <c r="B62" s="279"/>
      <c r="C62" s="279"/>
      <c r="D62" s="279"/>
      <c r="E62" s="279"/>
      <c r="F62" s="279"/>
      <c r="G62" s="279"/>
      <c r="H62" s="279"/>
      <c r="I62" s="279"/>
      <c r="J62" s="279"/>
      <c r="K62" s="279"/>
      <c r="L62" s="279"/>
      <c r="M62" s="279"/>
      <c r="N62" s="279"/>
      <c r="O62" s="279"/>
      <c r="P62" s="279"/>
      <c r="Q62" s="279"/>
      <c r="R62" s="279"/>
      <c r="S62" s="279"/>
      <c r="T62" s="279"/>
      <c r="U62" s="279"/>
      <c r="V62" s="279"/>
      <c r="W62" s="279"/>
      <c r="X62" s="279"/>
      <c r="Y62" s="279"/>
    </row>
    <row r="63" spans="2:26">
      <c r="B63" s="279"/>
      <c r="C63" s="279"/>
      <c r="D63" s="279"/>
      <c r="E63" s="279"/>
      <c r="F63" s="279"/>
      <c r="G63" s="279"/>
      <c r="H63" s="279"/>
      <c r="I63" s="279"/>
      <c r="J63" s="279"/>
      <c r="K63" s="279"/>
      <c r="L63" s="279"/>
      <c r="M63" s="279"/>
      <c r="N63" s="279"/>
      <c r="O63" s="279"/>
      <c r="P63" s="279"/>
      <c r="Q63" s="279"/>
      <c r="R63" s="279"/>
      <c r="S63" s="279"/>
      <c r="T63" s="279"/>
      <c r="U63" s="279"/>
      <c r="V63" s="279"/>
      <c r="W63" s="279"/>
      <c r="X63" s="279"/>
      <c r="Y63" s="279"/>
    </row>
    <row r="64" spans="2:26">
      <c r="B64" s="279"/>
      <c r="C64" s="279"/>
      <c r="D64" s="279"/>
      <c r="E64" s="279"/>
      <c r="F64" s="279"/>
      <c r="G64" s="279"/>
      <c r="H64" s="279"/>
      <c r="I64" s="279"/>
      <c r="J64" s="279"/>
      <c r="K64" s="279"/>
      <c r="L64" s="279"/>
      <c r="M64" s="279"/>
      <c r="N64" s="279"/>
      <c r="O64" s="279"/>
      <c r="P64" s="279"/>
      <c r="Q64" s="279"/>
      <c r="R64" s="279"/>
      <c r="S64" s="279"/>
      <c r="T64" s="279"/>
      <c r="U64" s="279"/>
      <c r="V64" s="279"/>
      <c r="W64" s="279"/>
      <c r="X64" s="279"/>
      <c r="Y64" s="279"/>
    </row>
    <row r="65" spans="2:25">
      <c r="B65" s="279"/>
      <c r="C65" s="279"/>
      <c r="D65" s="279"/>
      <c r="E65" s="279"/>
      <c r="F65" s="279"/>
      <c r="G65" s="279"/>
      <c r="H65" s="279"/>
      <c r="I65" s="279"/>
      <c r="J65" s="279"/>
      <c r="K65" s="279"/>
      <c r="L65" s="279"/>
      <c r="M65" s="279"/>
      <c r="N65" s="279"/>
      <c r="O65" s="279"/>
      <c r="P65" s="279"/>
      <c r="Q65" s="279"/>
      <c r="R65" s="279"/>
      <c r="S65" s="279"/>
      <c r="T65" s="279"/>
      <c r="U65" s="279"/>
      <c r="V65" s="279"/>
      <c r="W65" s="279"/>
      <c r="X65" s="279"/>
      <c r="Y65" s="279"/>
    </row>
    <row r="66" spans="2:25">
      <c r="B66" s="279"/>
      <c r="C66" s="279"/>
      <c r="D66" s="279"/>
      <c r="E66" s="279"/>
      <c r="F66" s="279"/>
      <c r="G66" s="279"/>
      <c r="H66" s="279"/>
      <c r="I66" s="279"/>
      <c r="J66" s="279"/>
      <c r="K66" s="279"/>
      <c r="L66" s="279"/>
      <c r="M66" s="279"/>
      <c r="N66" s="279"/>
      <c r="O66" s="279"/>
      <c r="P66" s="279"/>
      <c r="Q66" s="279"/>
      <c r="R66" s="279"/>
      <c r="S66" s="279"/>
      <c r="T66" s="279"/>
      <c r="U66" s="279"/>
      <c r="V66" s="279"/>
      <c r="W66" s="279"/>
      <c r="X66" s="279"/>
      <c r="Y66" s="279"/>
    </row>
    <row r="67" spans="2:25">
      <c r="B67" s="279"/>
      <c r="C67" s="279"/>
      <c r="D67" s="279"/>
      <c r="E67" s="279"/>
      <c r="F67" s="279"/>
      <c r="G67" s="279"/>
      <c r="H67" s="279"/>
      <c r="I67" s="279"/>
      <c r="J67" s="279"/>
      <c r="K67" s="279"/>
      <c r="L67" s="279"/>
      <c r="M67" s="279"/>
      <c r="N67" s="279"/>
      <c r="O67" s="279"/>
      <c r="P67" s="279"/>
      <c r="Q67" s="279"/>
      <c r="R67" s="279"/>
      <c r="S67" s="279"/>
      <c r="T67" s="279"/>
      <c r="U67" s="279"/>
      <c r="V67" s="279"/>
      <c r="W67" s="279"/>
      <c r="X67" s="279"/>
      <c r="Y67" s="279"/>
    </row>
    <row r="68" spans="2:25">
      <c r="B68" s="279"/>
      <c r="C68" s="279"/>
      <c r="D68" s="279"/>
      <c r="E68" s="279"/>
      <c r="F68" s="279"/>
      <c r="G68" s="279"/>
      <c r="H68" s="279"/>
      <c r="I68" s="279"/>
      <c r="J68" s="279"/>
      <c r="K68" s="279"/>
      <c r="L68" s="279"/>
      <c r="M68" s="279"/>
      <c r="N68" s="279"/>
      <c r="O68" s="279"/>
      <c r="P68" s="279"/>
      <c r="Q68" s="279"/>
      <c r="R68" s="279"/>
      <c r="S68" s="279"/>
      <c r="T68" s="279"/>
      <c r="U68" s="279"/>
      <c r="V68" s="279"/>
      <c r="W68" s="279"/>
      <c r="X68" s="279"/>
      <c r="Y68" s="279"/>
    </row>
    <row r="69" spans="2:25">
      <c r="B69" s="279"/>
      <c r="C69" s="279"/>
      <c r="D69" s="279"/>
      <c r="E69" s="279"/>
      <c r="F69" s="279"/>
      <c r="G69" s="279"/>
      <c r="H69" s="279"/>
      <c r="I69" s="279"/>
      <c r="J69" s="279"/>
      <c r="K69" s="279"/>
      <c r="L69" s="279"/>
      <c r="M69" s="279"/>
      <c r="N69" s="279"/>
      <c r="O69" s="279"/>
      <c r="P69" s="279"/>
      <c r="Q69" s="279"/>
      <c r="R69" s="279"/>
      <c r="S69" s="279"/>
      <c r="T69" s="279"/>
      <c r="U69" s="279"/>
      <c r="V69" s="279"/>
      <c r="W69" s="279"/>
      <c r="X69" s="279"/>
      <c r="Y69" s="279"/>
    </row>
    <row r="70" spans="2:25">
      <c r="B70" s="279"/>
      <c r="C70" s="279"/>
      <c r="D70" s="279"/>
      <c r="E70" s="279"/>
      <c r="F70" s="279"/>
      <c r="G70" s="279"/>
      <c r="H70" s="279"/>
      <c r="I70" s="279"/>
      <c r="J70" s="279"/>
      <c r="K70" s="279"/>
      <c r="L70" s="279"/>
      <c r="M70" s="279"/>
      <c r="N70" s="279"/>
      <c r="O70" s="279"/>
      <c r="P70" s="279"/>
      <c r="Q70" s="279"/>
      <c r="R70" s="279"/>
      <c r="S70" s="279"/>
      <c r="T70" s="279"/>
      <c r="U70" s="279"/>
      <c r="V70" s="279"/>
      <c r="W70" s="279"/>
      <c r="X70" s="279"/>
      <c r="Y70" s="279"/>
    </row>
    <row r="71" spans="2:25">
      <c r="B71" s="279"/>
      <c r="C71" s="279"/>
      <c r="D71" s="279"/>
      <c r="E71" s="279"/>
      <c r="F71" s="279"/>
      <c r="G71" s="279"/>
      <c r="H71" s="279"/>
      <c r="I71" s="279"/>
      <c r="J71" s="279"/>
      <c r="K71" s="279"/>
      <c r="L71" s="279"/>
      <c r="M71" s="279"/>
      <c r="N71" s="279"/>
      <c r="O71" s="279"/>
      <c r="P71" s="279"/>
      <c r="Q71" s="279"/>
      <c r="R71" s="279"/>
      <c r="S71" s="279"/>
      <c r="T71" s="279"/>
      <c r="U71" s="279"/>
      <c r="V71" s="279"/>
      <c r="W71" s="279"/>
      <c r="X71" s="279"/>
      <c r="Y71" s="279"/>
    </row>
    <row r="72" spans="2:25">
      <c r="B72" s="279"/>
      <c r="C72" s="279"/>
      <c r="D72" s="279"/>
      <c r="E72" s="279"/>
      <c r="F72" s="279"/>
      <c r="G72" s="279"/>
      <c r="H72" s="279"/>
      <c r="I72" s="279"/>
      <c r="J72" s="279"/>
      <c r="K72" s="279"/>
      <c r="L72" s="279"/>
      <c r="M72" s="279"/>
      <c r="N72" s="279"/>
      <c r="O72" s="279"/>
      <c r="P72" s="279"/>
      <c r="Q72" s="279"/>
      <c r="R72" s="279"/>
      <c r="S72" s="279"/>
      <c r="T72" s="279"/>
      <c r="U72" s="279"/>
      <c r="V72" s="279"/>
      <c r="W72" s="279"/>
      <c r="X72" s="279"/>
      <c r="Y72" s="279"/>
    </row>
    <row r="73" spans="2:25">
      <c r="B73" s="279"/>
      <c r="C73" s="279"/>
      <c r="D73" s="279"/>
      <c r="E73" s="279"/>
      <c r="F73" s="279"/>
      <c r="G73" s="279"/>
      <c r="H73" s="279"/>
      <c r="I73" s="279"/>
      <c r="J73" s="279"/>
      <c r="K73" s="279"/>
      <c r="L73" s="279"/>
      <c r="M73" s="279"/>
      <c r="N73" s="279"/>
      <c r="O73" s="279"/>
      <c r="P73" s="279"/>
      <c r="Q73" s="279"/>
      <c r="R73" s="279"/>
      <c r="S73" s="279"/>
      <c r="T73" s="279"/>
      <c r="U73" s="279"/>
      <c r="V73" s="279"/>
      <c r="W73" s="279"/>
      <c r="X73" s="279"/>
      <c r="Y73" s="279"/>
    </row>
    <row r="74" spans="2:25">
      <c r="B74" s="279"/>
      <c r="C74" s="279"/>
      <c r="D74" s="279"/>
      <c r="E74" s="279"/>
      <c r="F74" s="279"/>
      <c r="G74" s="279"/>
      <c r="H74" s="279"/>
      <c r="I74" s="279"/>
      <c r="J74" s="279"/>
      <c r="K74" s="279"/>
      <c r="L74" s="279"/>
      <c r="M74" s="279"/>
      <c r="N74" s="279"/>
      <c r="O74" s="279"/>
      <c r="P74" s="279"/>
      <c r="Q74" s="279"/>
      <c r="R74" s="279"/>
      <c r="S74" s="279"/>
      <c r="T74" s="279"/>
      <c r="U74" s="279"/>
      <c r="V74" s="279"/>
      <c r="W74" s="279"/>
      <c r="X74" s="279"/>
      <c r="Y74" s="279"/>
    </row>
    <row r="75" spans="2:25">
      <c r="B75" s="279"/>
      <c r="C75" s="279"/>
      <c r="D75" s="279"/>
      <c r="E75" s="279"/>
      <c r="F75" s="279"/>
      <c r="G75" s="279"/>
      <c r="H75" s="279"/>
      <c r="I75" s="279"/>
      <c r="J75" s="279"/>
      <c r="K75" s="279"/>
      <c r="L75" s="279"/>
      <c r="M75" s="279"/>
      <c r="N75" s="279"/>
      <c r="O75" s="279"/>
      <c r="P75" s="279"/>
      <c r="Q75" s="279"/>
      <c r="R75" s="279"/>
      <c r="S75" s="279"/>
      <c r="T75" s="279"/>
      <c r="U75" s="279"/>
      <c r="V75" s="279"/>
      <c r="W75" s="279"/>
      <c r="X75" s="279"/>
      <c r="Y75" s="279"/>
    </row>
    <row r="76" spans="2:25">
      <c r="B76" s="279"/>
      <c r="C76" s="279"/>
      <c r="D76" s="279"/>
      <c r="E76" s="279"/>
      <c r="F76" s="279"/>
      <c r="G76" s="279"/>
      <c r="H76" s="279"/>
      <c r="I76" s="279"/>
      <c r="J76" s="279"/>
      <c r="K76" s="279"/>
      <c r="L76" s="279"/>
      <c r="M76" s="279"/>
      <c r="N76" s="279"/>
      <c r="O76" s="279"/>
      <c r="P76" s="279"/>
      <c r="Q76" s="279"/>
      <c r="R76" s="279"/>
      <c r="S76" s="279"/>
      <c r="T76" s="279"/>
      <c r="U76" s="279"/>
      <c r="V76" s="279"/>
      <c r="W76" s="279"/>
      <c r="X76" s="279"/>
      <c r="Y76" s="279"/>
    </row>
    <row r="77" spans="2:25">
      <c r="B77" s="279"/>
      <c r="C77" s="279"/>
      <c r="D77" s="279"/>
      <c r="E77" s="279"/>
      <c r="F77" s="279"/>
      <c r="G77" s="279"/>
      <c r="H77" s="279"/>
      <c r="I77" s="279"/>
      <c r="J77" s="279"/>
      <c r="K77" s="279"/>
      <c r="L77" s="279"/>
      <c r="M77" s="279"/>
      <c r="N77" s="279"/>
      <c r="O77" s="279"/>
      <c r="P77" s="279"/>
      <c r="Q77" s="279"/>
      <c r="R77" s="279"/>
      <c r="S77" s="279"/>
      <c r="T77" s="279"/>
      <c r="U77" s="279"/>
      <c r="V77" s="279"/>
      <c r="W77" s="279"/>
      <c r="X77" s="279"/>
      <c r="Y77" s="279"/>
    </row>
    <row r="78" spans="2:25">
      <c r="B78" s="279"/>
      <c r="C78" s="279"/>
      <c r="D78" s="279"/>
      <c r="E78" s="279"/>
      <c r="F78" s="279"/>
      <c r="G78" s="279"/>
      <c r="H78" s="279"/>
      <c r="I78" s="279"/>
      <c r="J78" s="279"/>
      <c r="K78" s="279"/>
      <c r="L78" s="279"/>
      <c r="M78" s="279"/>
      <c r="N78" s="279"/>
      <c r="O78" s="279"/>
      <c r="P78" s="279"/>
      <c r="Q78" s="279"/>
      <c r="R78" s="279"/>
      <c r="S78" s="279"/>
      <c r="T78" s="279"/>
      <c r="U78" s="279"/>
      <c r="V78" s="279"/>
      <c r="W78" s="279"/>
      <c r="X78" s="279"/>
      <c r="Y78" s="279"/>
    </row>
    <row r="79" spans="2:25">
      <c r="B79" s="279"/>
      <c r="C79" s="279"/>
      <c r="D79" s="279"/>
      <c r="E79" s="279"/>
      <c r="F79" s="279"/>
      <c r="G79" s="279"/>
      <c r="H79" s="279"/>
      <c r="I79" s="279"/>
      <c r="J79" s="279"/>
      <c r="K79" s="279"/>
      <c r="L79" s="279"/>
      <c r="M79" s="279"/>
      <c r="N79" s="279"/>
      <c r="O79" s="279"/>
      <c r="P79" s="279"/>
      <c r="Q79" s="279"/>
      <c r="R79" s="279"/>
      <c r="S79" s="279"/>
      <c r="T79" s="279"/>
      <c r="U79" s="279"/>
      <c r="V79" s="279"/>
      <c r="W79" s="279"/>
      <c r="X79" s="279"/>
      <c r="Y79" s="279"/>
    </row>
    <row r="80" spans="2:25">
      <c r="B80" s="279"/>
      <c r="C80" s="279"/>
      <c r="D80" s="279"/>
      <c r="E80" s="279"/>
      <c r="F80" s="279"/>
      <c r="G80" s="279"/>
      <c r="H80" s="279"/>
      <c r="I80" s="279"/>
      <c r="J80" s="279"/>
      <c r="K80" s="279"/>
      <c r="L80" s="279"/>
      <c r="M80" s="279"/>
      <c r="N80" s="279"/>
      <c r="O80" s="279"/>
      <c r="P80" s="279"/>
      <c r="Q80" s="279"/>
      <c r="R80" s="279"/>
      <c r="S80" s="279"/>
      <c r="T80" s="279"/>
      <c r="U80" s="279"/>
      <c r="V80" s="279"/>
      <c r="W80" s="279"/>
      <c r="X80" s="279"/>
      <c r="Y80" s="279"/>
    </row>
    <row r="81" spans="2:25">
      <c r="B81" s="279"/>
      <c r="C81" s="279"/>
      <c r="D81" s="279"/>
      <c r="E81" s="279"/>
      <c r="F81" s="279"/>
      <c r="G81" s="279"/>
      <c r="H81" s="279"/>
      <c r="I81" s="279"/>
      <c r="J81" s="279"/>
      <c r="K81" s="279"/>
      <c r="L81" s="279"/>
      <c r="M81" s="279"/>
      <c r="N81" s="279"/>
      <c r="O81" s="279"/>
      <c r="P81" s="279"/>
      <c r="Q81" s="279"/>
      <c r="R81" s="279"/>
      <c r="S81" s="279"/>
      <c r="T81" s="279"/>
      <c r="U81" s="279"/>
      <c r="V81" s="279"/>
      <c r="W81" s="279"/>
      <c r="X81" s="279"/>
      <c r="Y81" s="279"/>
    </row>
    <row r="82" spans="2:25">
      <c r="B82" s="279"/>
      <c r="C82" s="279"/>
      <c r="D82" s="279"/>
      <c r="E82" s="279"/>
      <c r="F82" s="279"/>
      <c r="G82" s="279"/>
      <c r="H82" s="279"/>
      <c r="I82" s="279"/>
      <c r="J82" s="279"/>
      <c r="K82" s="279"/>
      <c r="L82" s="279"/>
      <c r="M82" s="279"/>
      <c r="N82" s="279"/>
      <c r="O82" s="279"/>
      <c r="P82" s="279"/>
      <c r="Q82" s="279"/>
      <c r="R82" s="279"/>
      <c r="S82" s="279"/>
      <c r="T82" s="279"/>
      <c r="U82" s="279"/>
      <c r="V82" s="279"/>
      <c r="W82" s="279"/>
      <c r="X82" s="279"/>
      <c r="Y82" s="279"/>
    </row>
    <row r="83" spans="2:25">
      <c r="B83" s="279"/>
      <c r="C83" s="279"/>
      <c r="D83" s="279"/>
      <c r="E83" s="279"/>
      <c r="F83" s="279"/>
      <c r="G83" s="279"/>
      <c r="H83" s="279"/>
      <c r="I83" s="279"/>
      <c r="J83" s="279"/>
      <c r="K83" s="279"/>
      <c r="L83" s="279"/>
      <c r="M83" s="279"/>
      <c r="N83" s="279"/>
      <c r="O83" s="279"/>
      <c r="P83" s="279"/>
      <c r="Q83" s="279"/>
      <c r="R83" s="279"/>
      <c r="S83" s="279"/>
      <c r="T83" s="279"/>
      <c r="U83" s="279"/>
      <c r="V83" s="279"/>
      <c r="W83" s="279"/>
      <c r="X83" s="279"/>
      <c r="Y83" s="279"/>
    </row>
    <row r="84" spans="2:25">
      <c r="B84" s="279"/>
      <c r="C84" s="279"/>
      <c r="D84" s="279"/>
      <c r="E84" s="279"/>
      <c r="F84" s="279"/>
      <c r="G84" s="279"/>
      <c r="H84" s="279"/>
      <c r="I84" s="279"/>
      <c r="J84" s="279"/>
      <c r="K84" s="279"/>
      <c r="L84" s="279"/>
      <c r="M84" s="279"/>
      <c r="N84" s="279"/>
      <c r="O84" s="279"/>
      <c r="P84" s="279"/>
      <c r="Q84" s="279"/>
      <c r="R84" s="279"/>
      <c r="S84" s="279"/>
      <c r="T84" s="279"/>
      <c r="U84" s="279"/>
      <c r="V84" s="279"/>
      <c r="W84" s="279"/>
      <c r="X84" s="279"/>
      <c r="Y84" s="279"/>
    </row>
    <row r="85" spans="2:25">
      <c r="B85" s="279"/>
      <c r="C85" s="279"/>
      <c r="D85" s="279"/>
      <c r="E85" s="279"/>
      <c r="F85" s="279"/>
      <c r="G85" s="279"/>
      <c r="H85" s="279"/>
      <c r="I85" s="279"/>
      <c r="J85" s="279"/>
      <c r="K85" s="279"/>
      <c r="L85" s="279"/>
      <c r="M85" s="279"/>
      <c r="N85" s="279"/>
      <c r="O85" s="279"/>
      <c r="P85" s="279"/>
      <c r="Q85" s="279"/>
      <c r="R85" s="279"/>
      <c r="S85" s="279"/>
      <c r="T85" s="279"/>
      <c r="U85" s="279"/>
      <c r="V85" s="279"/>
      <c r="W85" s="279"/>
      <c r="X85" s="279"/>
      <c r="Y85" s="279"/>
    </row>
    <row r="86" spans="2:25">
      <c r="B86" s="279"/>
      <c r="C86" s="279"/>
      <c r="D86" s="279"/>
      <c r="E86" s="279"/>
      <c r="F86" s="279"/>
      <c r="G86" s="279"/>
      <c r="H86" s="279"/>
      <c r="I86" s="279"/>
      <c r="J86" s="279"/>
      <c r="K86" s="279"/>
      <c r="L86" s="279"/>
      <c r="M86" s="279"/>
      <c r="N86" s="279"/>
      <c r="O86" s="279"/>
      <c r="P86" s="279"/>
      <c r="Q86" s="279"/>
      <c r="R86" s="279"/>
      <c r="S86" s="279"/>
      <c r="T86" s="279"/>
      <c r="U86" s="279"/>
      <c r="V86" s="279"/>
      <c r="W86" s="279"/>
      <c r="X86" s="279"/>
      <c r="Y86" s="279"/>
    </row>
    <row r="87" spans="2:25">
      <c r="B87" s="279"/>
      <c r="C87" s="279"/>
      <c r="D87" s="279"/>
      <c r="E87" s="279"/>
      <c r="F87" s="279"/>
      <c r="G87" s="279"/>
      <c r="H87" s="279"/>
      <c r="I87" s="279"/>
      <c r="J87" s="279"/>
      <c r="K87" s="279"/>
      <c r="L87" s="279"/>
      <c r="M87" s="279"/>
      <c r="N87" s="279"/>
      <c r="O87" s="279"/>
      <c r="P87" s="279"/>
      <c r="Q87" s="279"/>
      <c r="R87" s="279"/>
      <c r="S87" s="279"/>
      <c r="T87" s="279"/>
      <c r="U87" s="279"/>
      <c r="V87" s="279"/>
      <c r="W87" s="279"/>
      <c r="X87" s="279"/>
      <c r="Y87" s="279"/>
    </row>
    <row r="88" spans="2:25">
      <c r="B88" s="279"/>
      <c r="C88" s="279"/>
      <c r="D88" s="279"/>
      <c r="E88" s="279"/>
      <c r="F88" s="279"/>
      <c r="G88" s="279"/>
      <c r="H88" s="279"/>
      <c r="I88" s="279"/>
      <c r="J88" s="279"/>
      <c r="K88" s="279"/>
      <c r="L88" s="279"/>
      <c r="M88" s="279"/>
      <c r="N88" s="279"/>
      <c r="O88" s="279"/>
      <c r="P88" s="279"/>
      <c r="Q88" s="279"/>
      <c r="R88" s="279"/>
      <c r="S88" s="279"/>
      <c r="T88" s="279"/>
      <c r="U88" s="279"/>
      <c r="V88" s="279"/>
      <c r="W88" s="279"/>
      <c r="X88" s="279"/>
      <c r="Y88" s="279"/>
    </row>
    <row r="89" spans="2:25">
      <c r="B89" s="279"/>
      <c r="C89" s="279"/>
      <c r="D89" s="279"/>
      <c r="E89" s="279"/>
      <c r="F89" s="279"/>
      <c r="G89" s="279"/>
      <c r="H89" s="279"/>
      <c r="I89" s="279"/>
      <c r="J89" s="279"/>
      <c r="K89" s="279"/>
      <c r="L89" s="279"/>
      <c r="M89" s="279"/>
      <c r="N89" s="279"/>
      <c r="O89" s="279"/>
      <c r="P89" s="279"/>
      <c r="Q89" s="279"/>
      <c r="R89" s="279"/>
      <c r="S89" s="279"/>
      <c r="T89" s="279"/>
      <c r="U89" s="279"/>
      <c r="V89" s="279"/>
      <c r="W89" s="279"/>
      <c r="X89" s="279"/>
      <c r="Y89" s="279"/>
    </row>
    <row r="90" spans="2:25">
      <c r="B90" s="279"/>
      <c r="C90" s="279"/>
      <c r="D90" s="279"/>
      <c r="E90" s="279"/>
      <c r="F90" s="279"/>
      <c r="G90" s="279"/>
      <c r="H90" s="279"/>
      <c r="I90" s="279"/>
      <c r="J90" s="279"/>
      <c r="K90" s="279"/>
      <c r="L90" s="279"/>
      <c r="M90" s="279"/>
      <c r="N90" s="279"/>
      <c r="O90" s="279"/>
      <c r="P90" s="279"/>
      <c r="Q90" s="279"/>
      <c r="R90" s="279"/>
      <c r="S90" s="279"/>
      <c r="T90" s="279"/>
      <c r="U90" s="279"/>
      <c r="V90" s="279"/>
      <c r="W90" s="279"/>
      <c r="X90" s="279"/>
      <c r="Y90" s="279"/>
    </row>
    <row r="91" spans="2:25">
      <c r="B91" s="279"/>
      <c r="C91" s="279"/>
      <c r="D91" s="279"/>
      <c r="E91" s="279"/>
      <c r="F91" s="279"/>
      <c r="G91" s="279"/>
      <c r="H91" s="279"/>
      <c r="I91" s="279"/>
      <c r="J91" s="279"/>
      <c r="K91" s="279"/>
      <c r="L91" s="279"/>
      <c r="M91" s="279"/>
      <c r="N91" s="279"/>
      <c r="O91" s="279"/>
      <c r="P91" s="279"/>
      <c r="Q91" s="279"/>
      <c r="R91" s="279"/>
      <c r="S91" s="279"/>
      <c r="T91" s="279"/>
      <c r="U91" s="279"/>
      <c r="V91" s="279"/>
      <c r="W91" s="279"/>
      <c r="X91" s="279"/>
      <c r="Y91" s="279"/>
    </row>
    <row r="92" spans="2:25">
      <c r="B92" s="279"/>
      <c r="C92" s="279"/>
      <c r="D92" s="279"/>
      <c r="E92" s="279"/>
      <c r="F92" s="279"/>
      <c r="G92" s="279"/>
      <c r="H92" s="279"/>
      <c r="I92" s="279"/>
      <c r="J92" s="279"/>
      <c r="K92" s="279"/>
      <c r="L92" s="279"/>
      <c r="M92" s="279"/>
      <c r="N92" s="279"/>
      <c r="O92" s="279"/>
      <c r="P92" s="279"/>
      <c r="Q92" s="279"/>
      <c r="R92" s="279"/>
      <c r="S92" s="279"/>
      <c r="T92" s="279"/>
      <c r="U92" s="279"/>
      <c r="V92" s="279"/>
      <c r="W92" s="279"/>
      <c r="X92" s="279"/>
      <c r="Y92" s="279"/>
    </row>
    <row r="93" spans="2:25">
      <c r="B93" s="279"/>
      <c r="C93" s="279"/>
      <c r="D93" s="279"/>
      <c r="E93" s="279"/>
      <c r="F93" s="279"/>
      <c r="G93" s="279"/>
      <c r="H93" s="279"/>
      <c r="I93" s="279"/>
      <c r="J93" s="279"/>
      <c r="K93" s="279"/>
      <c r="L93" s="279"/>
      <c r="M93" s="279"/>
      <c r="N93" s="279"/>
      <c r="O93" s="279"/>
      <c r="P93" s="279"/>
      <c r="Q93" s="279"/>
      <c r="R93" s="279"/>
      <c r="S93" s="279"/>
      <c r="T93" s="279"/>
      <c r="U93" s="279"/>
      <c r="V93" s="279"/>
      <c r="W93" s="279"/>
      <c r="X93" s="279"/>
      <c r="Y93" s="279"/>
    </row>
    <row r="94" spans="2:25">
      <c r="B94" s="279"/>
      <c r="C94" s="279"/>
      <c r="D94" s="279"/>
      <c r="E94" s="279"/>
      <c r="F94" s="279"/>
      <c r="G94" s="279"/>
      <c r="H94" s="279"/>
      <c r="I94" s="279"/>
      <c r="J94" s="279"/>
      <c r="K94" s="279"/>
      <c r="L94" s="279"/>
      <c r="M94" s="279"/>
      <c r="N94" s="279"/>
      <c r="O94" s="279"/>
      <c r="P94" s="279"/>
      <c r="Q94" s="279"/>
      <c r="R94" s="279"/>
      <c r="S94" s="279"/>
      <c r="T94" s="279"/>
      <c r="U94" s="279"/>
      <c r="V94" s="279"/>
      <c r="W94" s="279"/>
      <c r="X94" s="279"/>
      <c r="Y94" s="279"/>
    </row>
    <row r="95" spans="2:25">
      <c r="B95" s="279"/>
      <c r="C95" s="279"/>
      <c r="D95" s="279"/>
      <c r="E95" s="279"/>
      <c r="F95" s="279"/>
      <c r="G95" s="279"/>
      <c r="H95" s="279"/>
      <c r="I95" s="279"/>
      <c r="J95" s="279"/>
      <c r="K95" s="279"/>
      <c r="L95" s="279"/>
      <c r="M95" s="279"/>
      <c r="N95" s="279"/>
      <c r="O95" s="279"/>
      <c r="P95" s="279"/>
      <c r="Q95" s="279"/>
      <c r="R95" s="279"/>
      <c r="S95" s="279"/>
      <c r="T95" s="279"/>
      <c r="U95" s="279"/>
      <c r="V95" s="279"/>
      <c r="W95" s="279"/>
      <c r="X95" s="279"/>
      <c r="Y95" s="279"/>
    </row>
    <row r="96" spans="2:25">
      <c r="B96" s="279"/>
      <c r="C96" s="279"/>
      <c r="D96" s="279"/>
      <c r="E96" s="279"/>
      <c r="F96" s="279"/>
      <c r="G96" s="279"/>
      <c r="H96" s="279"/>
      <c r="I96" s="279"/>
      <c r="J96" s="279"/>
      <c r="K96" s="279"/>
      <c r="L96" s="279"/>
      <c r="M96" s="279"/>
      <c r="N96" s="279"/>
      <c r="O96" s="279"/>
      <c r="P96" s="279"/>
      <c r="Q96" s="279"/>
      <c r="R96" s="279"/>
      <c r="S96" s="279"/>
      <c r="T96" s="279"/>
      <c r="U96" s="279"/>
      <c r="V96" s="279"/>
      <c r="W96" s="279"/>
      <c r="X96" s="279"/>
      <c r="Y96" s="279"/>
    </row>
    <row r="97" spans="2:25">
      <c r="B97" s="279"/>
      <c r="C97" s="279"/>
      <c r="D97" s="279"/>
      <c r="E97" s="279"/>
      <c r="F97" s="279"/>
      <c r="G97" s="279"/>
      <c r="H97" s="279"/>
      <c r="I97" s="279"/>
      <c r="J97" s="279"/>
      <c r="K97" s="279"/>
      <c r="L97" s="279"/>
      <c r="M97" s="279"/>
      <c r="N97" s="279"/>
      <c r="O97" s="279"/>
      <c r="P97" s="279"/>
      <c r="Q97" s="279"/>
      <c r="R97" s="279"/>
      <c r="S97" s="279"/>
      <c r="T97" s="279"/>
      <c r="U97" s="279"/>
      <c r="V97" s="279"/>
      <c r="W97" s="279"/>
      <c r="X97" s="279"/>
      <c r="Y97" s="279"/>
    </row>
    <row r="98" spans="2:25">
      <c r="B98" s="279"/>
      <c r="C98" s="279"/>
      <c r="D98" s="279"/>
      <c r="E98" s="279"/>
      <c r="F98" s="279"/>
      <c r="G98" s="279"/>
      <c r="H98" s="279"/>
      <c r="I98" s="279"/>
      <c r="J98" s="279"/>
      <c r="K98" s="279"/>
      <c r="L98" s="279"/>
      <c r="M98" s="279"/>
      <c r="N98" s="279"/>
      <c r="O98" s="279"/>
      <c r="P98" s="279"/>
      <c r="Q98" s="279"/>
      <c r="R98" s="279"/>
      <c r="S98" s="279"/>
      <c r="T98" s="279"/>
      <c r="U98" s="279"/>
      <c r="V98" s="279"/>
      <c r="W98" s="279"/>
      <c r="X98" s="279"/>
      <c r="Y98" s="279"/>
    </row>
    <row r="99" spans="2:25">
      <c r="B99" s="279"/>
      <c r="C99" s="279"/>
      <c r="D99" s="279"/>
      <c r="E99" s="279"/>
      <c r="F99" s="279"/>
      <c r="G99" s="279"/>
      <c r="H99" s="279"/>
      <c r="I99" s="279"/>
      <c r="J99" s="279"/>
      <c r="K99" s="279"/>
      <c r="L99" s="279"/>
      <c r="M99" s="279"/>
      <c r="N99" s="279"/>
      <c r="O99" s="279"/>
      <c r="P99" s="279"/>
      <c r="Q99" s="279"/>
      <c r="R99" s="279"/>
      <c r="S99" s="279"/>
      <c r="T99" s="279"/>
      <c r="U99" s="279"/>
      <c r="V99" s="279"/>
      <c r="W99" s="279"/>
      <c r="X99" s="279"/>
      <c r="Y99" s="279"/>
    </row>
    <row r="100" spans="2:25">
      <c r="B100" s="279"/>
      <c r="C100" s="279"/>
      <c r="D100" s="279"/>
      <c r="E100" s="279"/>
      <c r="F100" s="279"/>
      <c r="G100" s="279"/>
      <c r="H100" s="279"/>
      <c r="I100" s="279"/>
      <c r="J100" s="279"/>
      <c r="K100" s="279"/>
      <c r="L100" s="279"/>
      <c r="M100" s="279"/>
      <c r="N100" s="279"/>
      <c r="O100" s="279"/>
      <c r="P100" s="279"/>
      <c r="Q100" s="279"/>
      <c r="R100" s="279"/>
      <c r="S100" s="279"/>
      <c r="T100" s="279"/>
      <c r="U100" s="279"/>
      <c r="V100" s="279"/>
      <c r="W100" s="279"/>
      <c r="X100" s="279"/>
      <c r="Y100" s="279"/>
    </row>
    <row r="101" spans="2:25">
      <c r="B101" s="279"/>
      <c r="C101" s="279"/>
      <c r="D101" s="279"/>
      <c r="E101" s="279"/>
      <c r="F101" s="279"/>
      <c r="G101" s="279"/>
      <c r="H101" s="279"/>
      <c r="I101" s="279"/>
      <c r="J101" s="279"/>
      <c r="K101" s="279"/>
      <c r="L101" s="279"/>
      <c r="M101" s="279"/>
      <c r="N101" s="279"/>
      <c r="O101" s="279"/>
      <c r="P101" s="279"/>
      <c r="Q101" s="279"/>
      <c r="R101" s="279"/>
      <c r="S101" s="279"/>
      <c r="T101" s="279"/>
      <c r="U101" s="279"/>
      <c r="V101" s="279"/>
      <c r="W101" s="279"/>
      <c r="X101" s="279"/>
      <c r="Y101" s="279"/>
    </row>
    <row r="102" spans="2:25">
      <c r="B102" s="279"/>
      <c r="C102" s="279"/>
      <c r="D102" s="279"/>
      <c r="E102" s="279"/>
      <c r="F102" s="279"/>
      <c r="G102" s="279"/>
      <c r="H102" s="279"/>
      <c r="I102" s="279"/>
      <c r="J102" s="279"/>
      <c r="K102" s="279"/>
      <c r="L102" s="279"/>
      <c r="M102" s="279"/>
      <c r="N102" s="279"/>
      <c r="O102" s="279"/>
      <c r="P102" s="279"/>
      <c r="Q102" s="279"/>
      <c r="R102" s="279"/>
      <c r="S102" s="279"/>
      <c r="T102" s="279"/>
      <c r="U102" s="279"/>
      <c r="V102" s="279"/>
      <c r="W102" s="279"/>
      <c r="X102" s="279"/>
      <c r="Y102" s="279"/>
    </row>
    <row r="103" spans="2:25">
      <c r="B103" s="279"/>
      <c r="C103" s="279"/>
      <c r="D103" s="279"/>
      <c r="E103" s="279"/>
      <c r="F103" s="279"/>
      <c r="G103" s="279"/>
      <c r="H103" s="279"/>
      <c r="I103" s="279"/>
      <c r="J103" s="279"/>
      <c r="K103" s="279"/>
      <c r="L103" s="279"/>
      <c r="M103" s="279"/>
      <c r="N103" s="279"/>
      <c r="O103" s="279"/>
      <c r="P103" s="279"/>
      <c r="Q103" s="279"/>
      <c r="R103" s="279"/>
      <c r="S103" s="279"/>
      <c r="T103" s="279"/>
      <c r="U103" s="279"/>
      <c r="V103" s="279"/>
      <c r="W103" s="279"/>
      <c r="X103" s="279"/>
      <c r="Y103" s="279"/>
    </row>
    <row r="104" spans="2:25">
      <c r="B104" s="279"/>
      <c r="C104" s="279"/>
      <c r="D104" s="279"/>
      <c r="E104" s="279"/>
      <c r="F104" s="279"/>
      <c r="G104" s="279"/>
      <c r="H104" s="279"/>
      <c r="I104" s="279"/>
      <c r="J104" s="279"/>
      <c r="K104" s="279"/>
      <c r="L104" s="279"/>
      <c r="M104" s="279"/>
      <c r="N104" s="279"/>
      <c r="O104" s="279"/>
      <c r="P104" s="279"/>
      <c r="Q104" s="279"/>
      <c r="R104" s="279"/>
      <c r="S104" s="279"/>
      <c r="T104" s="279"/>
      <c r="U104" s="279"/>
      <c r="V104" s="279"/>
      <c r="W104" s="279"/>
      <c r="X104" s="279"/>
      <c r="Y104" s="279"/>
    </row>
    <row r="105" spans="2:25">
      <c r="B105" s="279"/>
      <c r="C105" s="279"/>
      <c r="D105" s="279"/>
      <c r="E105" s="279"/>
      <c r="F105" s="279"/>
      <c r="G105" s="279"/>
      <c r="H105" s="279"/>
      <c r="I105" s="279"/>
      <c r="J105" s="279"/>
      <c r="K105" s="279"/>
      <c r="L105" s="279"/>
      <c r="M105" s="279"/>
      <c r="N105" s="279"/>
      <c r="O105" s="279"/>
      <c r="P105" s="279"/>
      <c r="Q105" s="279"/>
      <c r="R105" s="279"/>
      <c r="S105" s="279"/>
      <c r="T105" s="279"/>
      <c r="U105" s="279"/>
      <c r="V105" s="279"/>
      <c r="W105" s="279"/>
      <c r="X105" s="279"/>
      <c r="Y105" s="279"/>
    </row>
    <row r="106" spans="2:25">
      <c r="B106" s="279"/>
      <c r="C106" s="279"/>
      <c r="D106" s="279"/>
      <c r="E106" s="279"/>
      <c r="F106" s="279"/>
      <c r="G106" s="279"/>
      <c r="H106" s="279"/>
      <c r="I106" s="279"/>
      <c r="J106" s="279"/>
      <c r="K106" s="279"/>
      <c r="L106" s="279"/>
      <c r="M106" s="279"/>
      <c r="N106" s="279"/>
      <c r="O106" s="279"/>
      <c r="P106" s="279"/>
      <c r="Q106" s="279"/>
      <c r="R106" s="279"/>
      <c r="S106" s="279"/>
      <c r="T106" s="279"/>
      <c r="U106" s="279"/>
      <c r="V106" s="279"/>
      <c r="W106" s="279"/>
      <c r="X106" s="279"/>
      <c r="Y106" s="279"/>
    </row>
    <row r="107" spans="2:25">
      <c r="B107" s="279"/>
      <c r="C107" s="279"/>
      <c r="D107" s="279"/>
      <c r="E107" s="279"/>
      <c r="F107" s="279"/>
      <c r="G107" s="279"/>
      <c r="H107" s="279"/>
      <c r="I107" s="279"/>
      <c r="J107" s="279"/>
      <c r="K107" s="279"/>
      <c r="L107" s="279"/>
      <c r="M107" s="279"/>
      <c r="N107" s="279"/>
      <c r="O107" s="279"/>
      <c r="P107" s="279"/>
      <c r="Q107" s="279"/>
      <c r="R107" s="279"/>
      <c r="S107" s="279"/>
      <c r="T107" s="279"/>
      <c r="U107" s="279"/>
      <c r="V107" s="279"/>
      <c r="W107" s="279"/>
      <c r="X107" s="279"/>
      <c r="Y107" s="279"/>
    </row>
    <row r="108" spans="2:25">
      <c r="B108" s="279"/>
      <c r="C108" s="279"/>
      <c r="D108" s="279"/>
      <c r="E108" s="279"/>
      <c r="F108" s="279"/>
      <c r="G108" s="279"/>
      <c r="H108" s="279"/>
      <c r="I108" s="279"/>
      <c r="J108" s="279"/>
      <c r="K108" s="279"/>
      <c r="L108" s="279"/>
      <c r="M108" s="279"/>
      <c r="N108" s="279"/>
      <c r="O108" s="279"/>
      <c r="P108" s="279"/>
      <c r="Q108" s="279"/>
      <c r="R108" s="279"/>
      <c r="S108" s="279"/>
      <c r="T108" s="279"/>
      <c r="U108" s="279"/>
      <c r="V108" s="279"/>
      <c r="W108" s="279"/>
      <c r="X108" s="279"/>
      <c r="Y108" s="279"/>
    </row>
    <row r="109" spans="2:25">
      <c r="B109" s="279"/>
      <c r="C109" s="279"/>
      <c r="D109" s="279"/>
      <c r="E109" s="279"/>
      <c r="F109" s="279"/>
      <c r="G109" s="279"/>
      <c r="H109" s="279"/>
      <c r="I109" s="279"/>
      <c r="J109" s="279"/>
      <c r="K109" s="279"/>
      <c r="L109" s="279"/>
      <c r="M109" s="279"/>
      <c r="N109" s="279"/>
      <c r="O109" s="279"/>
      <c r="P109" s="279"/>
      <c r="Q109" s="279"/>
      <c r="R109" s="279"/>
      <c r="S109" s="279"/>
      <c r="T109" s="279"/>
      <c r="U109" s="279"/>
      <c r="V109" s="279"/>
      <c r="W109" s="279"/>
      <c r="X109" s="279"/>
      <c r="Y109" s="279"/>
    </row>
    <row r="110" spans="2:25">
      <c r="B110" s="279"/>
      <c r="C110" s="279"/>
      <c r="D110" s="279"/>
      <c r="E110" s="279"/>
      <c r="F110" s="279"/>
      <c r="G110" s="279"/>
      <c r="H110" s="279"/>
      <c r="I110" s="279"/>
      <c r="J110" s="279"/>
      <c r="K110" s="279"/>
      <c r="L110" s="279"/>
      <c r="M110" s="279"/>
      <c r="N110" s="279"/>
      <c r="O110" s="279"/>
      <c r="P110" s="279"/>
      <c r="Q110" s="279"/>
      <c r="R110" s="279"/>
      <c r="S110" s="279"/>
      <c r="T110" s="279"/>
      <c r="U110" s="279"/>
      <c r="V110" s="279"/>
      <c r="W110" s="279"/>
      <c r="X110" s="279"/>
      <c r="Y110" s="279"/>
    </row>
    <row r="111" spans="2:25">
      <c r="B111" s="279"/>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Y111" s="279"/>
    </row>
    <row r="112" spans="2:25">
      <c r="B112" s="279"/>
      <c r="C112" s="279"/>
      <c r="D112" s="279"/>
      <c r="E112" s="279"/>
      <c r="F112" s="279"/>
      <c r="G112" s="279"/>
      <c r="H112" s="279"/>
      <c r="I112" s="279"/>
      <c r="J112" s="279"/>
      <c r="K112" s="279"/>
      <c r="L112" s="279"/>
      <c r="M112" s="279"/>
      <c r="N112" s="279"/>
      <c r="O112" s="279"/>
      <c r="P112" s="279"/>
      <c r="Q112" s="279"/>
      <c r="R112" s="279"/>
      <c r="S112" s="279"/>
      <c r="T112" s="279"/>
      <c r="U112" s="279"/>
      <c r="V112" s="279"/>
      <c r="W112" s="279"/>
      <c r="X112" s="279"/>
      <c r="Y112" s="279"/>
    </row>
    <row r="113" spans="2:25">
      <c r="B113" s="279"/>
      <c r="C113" s="279"/>
      <c r="D113" s="279"/>
      <c r="E113" s="279"/>
      <c r="F113" s="279"/>
      <c r="G113" s="279"/>
      <c r="H113" s="279"/>
      <c r="I113" s="279"/>
      <c r="J113" s="279"/>
      <c r="K113" s="279"/>
      <c r="L113" s="279"/>
      <c r="M113" s="279"/>
      <c r="N113" s="279"/>
      <c r="O113" s="279"/>
      <c r="P113" s="279"/>
      <c r="Q113" s="279"/>
      <c r="R113" s="279"/>
      <c r="S113" s="279"/>
      <c r="T113" s="279"/>
      <c r="U113" s="279"/>
      <c r="V113" s="279"/>
      <c r="W113" s="279"/>
      <c r="X113" s="279"/>
      <c r="Y113" s="279"/>
    </row>
    <row r="114" spans="2:25">
      <c r="B114" s="279"/>
      <c r="C114" s="279"/>
      <c r="D114" s="279"/>
      <c r="E114" s="279"/>
      <c r="F114" s="279"/>
      <c r="G114" s="279"/>
      <c r="H114" s="279"/>
      <c r="I114" s="279"/>
      <c r="J114" s="279"/>
      <c r="K114" s="279"/>
      <c r="L114" s="279"/>
      <c r="M114" s="279"/>
      <c r="N114" s="279"/>
      <c r="O114" s="279"/>
      <c r="P114" s="279"/>
      <c r="Q114" s="279"/>
      <c r="R114" s="279"/>
      <c r="S114" s="279"/>
      <c r="T114" s="279"/>
      <c r="U114" s="279"/>
      <c r="V114" s="279"/>
      <c r="W114" s="279"/>
      <c r="X114" s="279"/>
      <c r="Y114" s="279"/>
    </row>
    <row r="115" spans="2:25">
      <c r="B115" s="279"/>
      <c r="C115" s="279"/>
      <c r="D115" s="279"/>
      <c r="E115" s="279"/>
      <c r="F115" s="279"/>
      <c r="G115" s="279"/>
      <c r="H115" s="279"/>
      <c r="I115" s="279"/>
      <c r="J115" s="279"/>
      <c r="K115" s="279"/>
      <c r="L115" s="279"/>
      <c r="M115" s="279"/>
      <c r="N115" s="279"/>
      <c r="O115" s="279"/>
      <c r="P115" s="279"/>
      <c r="Q115" s="279"/>
      <c r="R115" s="279"/>
      <c r="S115" s="279"/>
      <c r="T115" s="279"/>
      <c r="U115" s="279"/>
      <c r="V115" s="279"/>
      <c r="W115" s="279"/>
      <c r="X115" s="279"/>
      <c r="Y115" s="279"/>
    </row>
    <row r="116" spans="2:25">
      <c r="B116" s="279"/>
      <c r="C116" s="279"/>
      <c r="D116" s="279"/>
      <c r="E116" s="279"/>
      <c r="F116" s="279"/>
      <c r="G116" s="279"/>
      <c r="H116" s="279"/>
      <c r="I116" s="279"/>
      <c r="J116" s="279"/>
      <c r="K116" s="279"/>
      <c r="L116" s="279"/>
      <c r="M116" s="279"/>
      <c r="N116" s="279"/>
      <c r="O116" s="279"/>
      <c r="P116" s="279"/>
      <c r="Q116" s="279"/>
      <c r="R116" s="279"/>
      <c r="S116" s="279"/>
      <c r="T116" s="279"/>
      <c r="U116" s="279"/>
      <c r="V116" s="279"/>
      <c r="W116" s="279"/>
      <c r="X116" s="279"/>
      <c r="Y116" s="279"/>
    </row>
    <row r="117" spans="2:25">
      <c r="B117" s="279"/>
      <c r="C117" s="279"/>
      <c r="D117" s="279"/>
      <c r="E117" s="279"/>
      <c r="F117" s="279"/>
      <c r="G117" s="279"/>
      <c r="H117" s="279"/>
      <c r="I117" s="279"/>
      <c r="J117" s="279"/>
      <c r="K117" s="279"/>
      <c r="L117" s="279"/>
      <c r="M117" s="279"/>
      <c r="N117" s="279"/>
      <c r="O117" s="279"/>
      <c r="P117" s="279"/>
      <c r="Q117" s="279"/>
      <c r="R117" s="279"/>
      <c r="S117" s="279"/>
      <c r="T117" s="279"/>
      <c r="U117" s="279"/>
      <c r="V117" s="279"/>
      <c r="W117" s="279"/>
      <c r="X117" s="279"/>
      <c r="Y117" s="279"/>
    </row>
    <row r="118" spans="2:25">
      <c r="B118" s="279"/>
      <c r="C118" s="279"/>
      <c r="D118" s="279"/>
      <c r="E118" s="279"/>
      <c r="F118" s="279"/>
      <c r="G118" s="279"/>
      <c r="H118" s="279"/>
      <c r="I118" s="279"/>
      <c r="J118" s="279"/>
      <c r="K118" s="279"/>
      <c r="L118" s="279"/>
      <c r="M118" s="279"/>
      <c r="N118" s="279"/>
      <c r="O118" s="279"/>
      <c r="P118" s="279"/>
      <c r="Q118" s="279"/>
      <c r="R118" s="279"/>
      <c r="S118" s="279"/>
      <c r="T118" s="279"/>
      <c r="U118" s="279"/>
      <c r="V118" s="279"/>
      <c r="W118" s="279"/>
      <c r="X118" s="279"/>
      <c r="Y118" s="279"/>
    </row>
    <row r="119" spans="2:25">
      <c r="B119" s="279"/>
      <c r="C119" s="279"/>
      <c r="D119" s="279"/>
      <c r="E119" s="279"/>
      <c r="F119" s="279"/>
      <c r="G119" s="279"/>
      <c r="H119" s="279"/>
      <c r="I119" s="279"/>
      <c r="J119" s="279"/>
      <c r="K119" s="279"/>
      <c r="L119" s="279"/>
      <c r="M119" s="279"/>
      <c r="N119" s="279"/>
      <c r="O119" s="279"/>
      <c r="P119" s="279"/>
      <c r="Q119" s="279"/>
      <c r="R119" s="279"/>
      <c r="S119" s="279"/>
      <c r="T119" s="279"/>
      <c r="U119" s="279"/>
      <c r="V119" s="279"/>
      <c r="W119" s="279"/>
      <c r="X119" s="279"/>
      <c r="Y119" s="279"/>
    </row>
    <row r="120" spans="2:25">
      <c r="B120" s="279"/>
      <c r="C120" s="279"/>
      <c r="D120" s="279"/>
      <c r="E120" s="279"/>
      <c r="F120" s="279"/>
      <c r="G120" s="279"/>
      <c r="H120" s="279"/>
      <c r="I120" s="279"/>
      <c r="J120" s="279"/>
      <c r="K120" s="279"/>
      <c r="L120" s="279"/>
      <c r="M120" s="279"/>
      <c r="N120" s="279"/>
      <c r="O120" s="279"/>
      <c r="P120" s="279"/>
      <c r="Q120" s="279"/>
      <c r="R120" s="279"/>
      <c r="S120" s="279"/>
      <c r="T120" s="279"/>
      <c r="U120" s="279"/>
      <c r="V120" s="279"/>
      <c r="W120" s="279"/>
      <c r="X120" s="279"/>
      <c r="Y120" s="279"/>
    </row>
    <row r="121" spans="2:25">
      <c r="B121" s="279"/>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row>
    <row r="122" spans="2:25">
      <c r="B122" s="279"/>
      <c r="C122" s="279"/>
      <c r="D122" s="279"/>
      <c r="E122" s="279"/>
      <c r="F122" s="279"/>
      <c r="G122" s="279"/>
      <c r="H122" s="279"/>
      <c r="I122" s="279"/>
      <c r="J122" s="279"/>
      <c r="K122" s="279"/>
      <c r="L122" s="279"/>
      <c r="M122" s="279"/>
      <c r="N122" s="279"/>
      <c r="O122" s="279"/>
      <c r="P122" s="279"/>
      <c r="Q122" s="279"/>
      <c r="R122" s="279"/>
      <c r="S122" s="279"/>
      <c r="T122" s="279"/>
      <c r="U122" s="279"/>
      <c r="V122" s="279"/>
      <c r="W122" s="279"/>
      <c r="X122" s="279"/>
      <c r="Y122" s="279"/>
    </row>
    <row r="123" spans="2:25">
      <c r="B123" s="279"/>
      <c r="C123" s="279"/>
      <c r="D123" s="279"/>
      <c r="E123" s="279"/>
      <c r="F123" s="279"/>
      <c r="G123" s="279"/>
      <c r="H123" s="279"/>
      <c r="I123" s="279"/>
      <c r="J123" s="279"/>
      <c r="K123" s="279"/>
      <c r="L123" s="279"/>
      <c r="M123" s="279"/>
      <c r="N123" s="279"/>
      <c r="O123" s="279"/>
      <c r="P123" s="279"/>
      <c r="Q123" s="279"/>
      <c r="R123" s="279"/>
      <c r="S123" s="279"/>
      <c r="T123" s="279"/>
      <c r="U123" s="279"/>
      <c r="V123" s="279"/>
      <c r="W123" s="279"/>
      <c r="X123" s="279"/>
      <c r="Y123" s="279"/>
    </row>
    <row r="124" spans="2:25">
      <c r="B124" s="279"/>
      <c r="C124" s="279"/>
      <c r="D124" s="279"/>
      <c r="E124" s="279"/>
      <c r="F124" s="279"/>
      <c r="G124" s="279"/>
      <c r="H124" s="279"/>
      <c r="I124" s="279"/>
      <c r="J124" s="279"/>
      <c r="K124" s="279"/>
      <c r="L124" s="279"/>
      <c r="M124" s="279"/>
      <c r="N124" s="279"/>
      <c r="O124" s="279"/>
      <c r="P124" s="279"/>
      <c r="Q124" s="279"/>
      <c r="R124" s="279"/>
      <c r="S124" s="279"/>
      <c r="T124" s="279"/>
      <c r="U124" s="279"/>
      <c r="V124" s="279"/>
      <c r="W124" s="279"/>
      <c r="X124" s="279"/>
      <c r="Y124" s="279"/>
    </row>
    <row r="125" spans="2:25">
      <c r="B125" s="279"/>
      <c r="C125" s="279"/>
      <c r="D125" s="279"/>
      <c r="E125" s="279"/>
      <c r="F125" s="279"/>
      <c r="G125" s="279"/>
      <c r="H125" s="279"/>
      <c r="I125" s="279"/>
      <c r="J125" s="279"/>
      <c r="K125" s="279"/>
      <c r="L125" s="279"/>
      <c r="M125" s="279"/>
      <c r="N125" s="279"/>
      <c r="O125" s="279"/>
      <c r="P125" s="279"/>
      <c r="Q125" s="279"/>
      <c r="R125" s="279"/>
      <c r="S125" s="279"/>
      <c r="T125" s="279"/>
      <c r="U125" s="279"/>
      <c r="V125" s="279"/>
      <c r="W125" s="279"/>
      <c r="X125" s="279"/>
      <c r="Y125" s="279"/>
    </row>
    <row r="126" spans="2:25">
      <c r="B126" s="279"/>
      <c r="C126" s="279"/>
      <c r="D126" s="279"/>
      <c r="E126" s="279"/>
      <c r="F126" s="279"/>
      <c r="G126" s="279"/>
      <c r="H126" s="279"/>
      <c r="I126" s="279"/>
      <c r="J126" s="279"/>
      <c r="K126" s="279"/>
      <c r="L126" s="279"/>
      <c r="M126" s="279"/>
      <c r="N126" s="279"/>
      <c r="O126" s="279"/>
      <c r="P126" s="279"/>
      <c r="Q126" s="279"/>
      <c r="R126" s="279"/>
      <c r="S126" s="279"/>
      <c r="T126" s="279"/>
      <c r="U126" s="279"/>
      <c r="V126" s="279"/>
      <c r="W126" s="279"/>
      <c r="X126" s="279"/>
      <c r="Y126" s="279"/>
    </row>
    <row r="127" spans="2:25">
      <c r="B127" s="279"/>
      <c r="C127" s="279"/>
      <c r="D127" s="279"/>
      <c r="E127" s="279"/>
      <c r="F127" s="279"/>
      <c r="G127" s="279"/>
      <c r="H127" s="279"/>
      <c r="I127" s="279"/>
      <c r="J127" s="279"/>
      <c r="K127" s="279"/>
      <c r="L127" s="279"/>
      <c r="M127" s="279"/>
      <c r="N127" s="279"/>
      <c r="O127" s="279"/>
      <c r="P127" s="279"/>
      <c r="Q127" s="279"/>
      <c r="R127" s="279"/>
      <c r="S127" s="279"/>
      <c r="T127" s="279"/>
      <c r="U127" s="279"/>
      <c r="V127" s="279"/>
      <c r="W127" s="279"/>
      <c r="X127" s="279"/>
      <c r="Y127" s="279"/>
    </row>
    <row r="128" spans="2:25">
      <c r="B128" s="279"/>
      <c r="C128" s="279"/>
      <c r="D128" s="279"/>
      <c r="E128" s="279"/>
      <c r="F128" s="279"/>
      <c r="G128" s="279"/>
      <c r="H128" s="279"/>
      <c r="I128" s="279"/>
      <c r="J128" s="279"/>
      <c r="K128" s="279"/>
      <c r="L128" s="279"/>
      <c r="M128" s="279"/>
      <c r="N128" s="279"/>
      <c r="O128" s="279"/>
      <c r="P128" s="279"/>
      <c r="Q128" s="279"/>
      <c r="R128" s="279"/>
      <c r="S128" s="279"/>
      <c r="T128" s="279"/>
      <c r="U128" s="279"/>
      <c r="V128" s="279"/>
      <c r="W128" s="279"/>
      <c r="X128" s="279"/>
      <c r="Y128" s="279"/>
    </row>
    <row r="129" spans="2:25">
      <c r="B129" s="279"/>
      <c r="C129" s="279"/>
      <c r="D129" s="279"/>
      <c r="E129" s="279"/>
      <c r="F129" s="279"/>
      <c r="G129" s="279"/>
      <c r="H129" s="279"/>
      <c r="I129" s="279"/>
      <c r="J129" s="279"/>
      <c r="K129" s="279"/>
      <c r="L129" s="279"/>
      <c r="M129" s="279"/>
      <c r="N129" s="279"/>
      <c r="O129" s="279"/>
      <c r="P129" s="279"/>
      <c r="Q129" s="279"/>
      <c r="R129" s="279"/>
      <c r="S129" s="279"/>
      <c r="T129" s="279"/>
      <c r="U129" s="279"/>
      <c r="V129" s="279"/>
      <c r="W129" s="279"/>
      <c r="X129" s="279"/>
      <c r="Y129" s="279"/>
    </row>
    <row r="130" spans="2:25">
      <c r="B130" s="279"/>
      <c r="C130" s="279"/>
      <c r="D130" s="279"/>
      <c r="E130" s="279"/>
      <c r="F130" s="279"/>
      <c r="G130" s="279"/>
      <c r="H130" s="279"/>
      <c r="I130" s="279"/>
      <c r="J130" s="279"/>
      <c r="K130" s="279"/>
      <c r="L130" s="279"/>
      <c r="M130" s="279"/>
      <c r="N130" s="279"/>
      <c r="O130" s="279"/>
      <c r="P130" s="279"/>
      <c r="Q130" s="279"/>
      <c r="R130" s="279"/>
      <c r="S130" s="279"/>
      <c r="T130" s="279"/>
      <c r="U130" s="279"/>
      <c r="V130" s="279"/>
      <c r="W130" s="279"/>
      <c r="X130" s="279"/>
      <c r="Y130" s="279"/>
    </row>
    <row r="131" spans="2:25">
      <c r="B131" s="279"/>
      <c r="C131" s="279"/>
      <c r="D131" s="279"/>
      <c r="E131" s="279"/>
      <c r="F131" s="279"/>
      <c r="G131" s="279"/>
      <c r="H131" s="279"/>
      <c r="I131" s="279"/>
      <c r="J131" s="279"/>
      <c r="K131" s="279"/>
      <c r="L131" s="279"/>
      <c r="M131" s="279"/>
      <c r="N131" s="279"/>
      <c r="O131" s="279"/>
      <c r="P131" s="279"/>
      <c r="Q131" s="279"/>
      <c r="R131" s="279"/>
      <c r="S131" s="279"/>
      <c r="T131" s="279"/>
      <c r="U131" s="279"/>
      <c r="V131" s="279"/>
      <c r="W131" s="279"/>
      <c r="X131" s="279"/>
      <c r="Y131" s="279"/>
    </row>
    <row r="132" spans="2:25">
      <c r="B132" s="279"/>
      <c r="C132" s="279"/>
      <c r="D132" s="279"/>
      <c r="E132" s="279"/>
      <c r="F132" s="279"/>
      <c r="G132" s="279"/>
      <c r="H132" s="279"/>
      <c r="I132" s="279"/>
      <c r="J132" s="279"/>
      <c r="K132" s="279"/>
      <c r="L132" s="279"/>
      <c r="M132" s="279"/>
      <c r="N132" s="279"/>
      <c r="O132" s="279"/>
      <c r="P132" s="279"/>
      <c r="Q132" s="279"/>
      <c r="R132" s="279"/>
      <c r="S132" s="279"/>
      <c r="T132" s="279"/>
      <c r="U132" s="279"/>
      <c r="V132" s="279"/>
      <c r="W132" s="279"/>
      <c r="X132" s="279"/>
      <c r="Y132" s="279"/>
    </row>
    <row r="133" spans="2:25">
      <c r="B133" s="279"/>
      <c r="C133" s="279"/>
      <c r="D133" s="279"/>
      <c r="E133" s="279"/>
      <c r="F133" s="279"/>
      <c r="G133" s="279"/>
      <c r="H133" s="279"/>
      <c r="I133" s="279"/>
      <c r="J133" s="279"/>
      <c r="K133" s="279"/>
      <c r="L133" s="279"/>
      <c r="M133" s="279"/>
      <c r="N133" s="279"/>
      <c r="O133" s="279"/>
      <c r="P133" s="279"/>
      <c r="Q133" s="279"/>
      <c r="R133" s="279"/>
      <c r="S133" s="279"/>
      <c r="T133" s="279"/>
      <c r="U133" s="279"/>
      <c r="V133" s="279"/>
      <c r="W133" s="279"/>
      <c r="X133" s="279"/>
      <c r="Y133" s="279"/>
    </row>
    <row r="134" spans="2:25">
      <c r="B134" s="279"/>
      <c r="C134" s="279"/>
      <c r="D134" s="279"/>
      <c r="E134" s="279"/>
      <c r="F134" s="279"/>
      <c r="G134" s="279"/>
      <c r="H134" s="279"/>
      <c r="I134" s="279"/>
      <c r="J134" s="279"/>
      <c r="K134" s="279"/>
      <c r="L134" s="279"/>
      <c r="M134" s="279"/>
      <c r="N134" s="279"/>
      <c r="O134" s="279"/>
      <c r="P134" s="279"/>
      <c r="Q134" s="279"/>
      <c r="R134" s="279"/>
      <c r="S134" s="279"/>
      <c r="T134" s="279"/>
      <c r="U134" s="279"/>
      <c r="V134" s="279"/>
      <c r="W134" s="279"/>
      <c r="X134" s="279"/>
      <c r="Y134" s="279"/>
    </row>
    <row r="135" spans="2:25">
      <c r="B135" s="279"/>
      <c r="C135" s="279"/>
      <c r="D135" s="279"/>
      <c r="E135" s="279"/>
      <c r="F135" s="279"/>
      <c r="G135" s="279"/>
      <c r="H135" s="279"/>
      <c r="I135" s="279"/>
      <c r="J135" s="279"/>
      <c r="K135" s="279"/>
      <c r="L135" s="279"/>
      <c r="M135" s="279"/>
      <c r="N135" s="279"/>
      <c r="O135" s="279"/>
      <c r="P135" s="279"/>
      <c r="Q135" s="279"/>
      <c r="R135" s="279"/>
      <c r="S135" s="279"/>
      <c r="T135" s="279"/>
      <c r="U135" s="279"/>
      <c r="V135" s="279"/>
      <c r="W135" s="279"/>
      <c r="X135" s="279"/>
      <c r="Y135" s="279"/>
    </row>
    <row r="136" spans="2:25">
      <c r="B136" s="279"/>
      <c r="C136" s="279"/>
      <c r="D136" s="279"/>
      <c r="E136" s="279"/>
      <c r="F136" s="279"/>
      <c r="G136" s="279"/>
      <c r="H136" s="279"/>
      <c r="I136" s="279"/>
      <c r="J136" s="279"/>
      <c r="K136" s="279"/>
      <c r="L136" s="279"/>
      <c r="M136" s="279"/>
      <c r="N136" s="279"/>
      <c r="O136" s="279"/>
      <c r="P136" s="279"/>
      <c r="Q136" s="279"/>
      <c r="R136" s="279"/>
      <c r="S136" s="279"/>
      <c r="T136" s="279"/>
      <c r="U136" s="279"/>
      <c r="V136" s="279"/>
      <c r="W136" s="279"/>
      <c r="X136" s="279"/>
      <c r="Y136" s="279"/>
    </row>
    <row r="137" spans="2:25">
      <c r="B137" s="279"/>
      <c r="C137" s="279"/>
      <c r="D137" s="279"/>
      <c r="E137" s="279"/>
      <c r="F137" s="279"/>
      <c r="G137" s="279"/>
      <c r="H137" s="279"/>
      <c r="I137" s="279"/>
      <c r="J137" s="279"/>
      <c r="K137" s="279"/>
      <c r="L137" s="279"/>
      <c r="M137" s="279"/>
      <c r="N137" s="279"/>
      <c r="O137" s="279"/>
      <c r="P137" s="279"/>
      <c r="Q137" s="279"/>
      <c r="R137" s="279"/>
      <c r="S137" s="279"/>
      <c r="T137" s="279"/>
      <c r="U137" s="279"/>
      <c r="V137" s="279"/>
      <c r="W137" s="279"/>
      <c r="X137" s="279"/>
      <c r="Y137" s="279"/>
    </row>
    <row r="138" spans="2:25">
      <c r="B138" s="279"/>
      <c r="C138" s="279"/>
      <c r="D138" s="279"/>
      <c r="E138" s="279"/>
      <c r="F138" s="279"/>
      <c r="G138" s="279"/>
      <c r="H138" s="279"/>
      <c r="I138" s="279"/>
      <c r="J138" s="279"/>
      <c r="K138" s="279"/>
      <c r="L138" s="279"/>
      <c r="M138" s="279"/>
      <c r="N138" s="279"/>
      <c r="O138" s="279"/>
      <c r="P138" s="279"/>
      <c r="Q138" s="279"/>
      <c r="R138" s="279"/>
      <c r="S138" s="279"/>
      <c r="T138" s="279"/>
      <c r="U138" s="279"/>
      <c r="V138" s="279"/>
      <c r="W138" s="279"/>
      <c r="X138" s="279"/>
      <c r="Y138" s="279"/>
    </row>
    <row r="139" spans="2:25">
      <c r="B139" s="279"/>
      <c r="C139" s="279"/>
      <c r="D139" s="279"/>
      <c r="E139" s="279"/>
      <c r="F139" s="279"/>
      <c r="G139" s="279"/>
      <c r="H139" s="279"/>
      <c r="I139" s="279"/>
      <c r="J139" s="279"/>
      <c r="K139" s="279"/>
      <c r="L139" s="279"/>
      <c r="M139" s="279"/>
      <c r="N139" s="279"/>
      <c r="O139" s="279"/>
      <c r="P139" s="279"/>
      <c r="Q139" s="279"/>
      <c r="R139" s="279"/>
      <c r="S139" s="279"/>
      <c r="T139" s="279"/>
      <c r="U139" s="279"/>
      <c r="V139" s="279"/>
      <c r="W139" s="279"/>
      <c r="X139" s="279"/>
      <c r="Y139" s="279"/>
    </row>
    <row r="140" spans="2:25">
      <c r="B140" s="279"/>
      <c r="C140" s="279"/>
      <c r="D140" s="279"/>
      <c r="E140" s="279"/>
      <c r="F140" s="279"/>
      <c r="G140" s="279"/>
      <c r="H140" s="279"/>
      <c r="I140" s="279"/>
      <c r="J140" s="279"/>
      <c r="K140" s="279"/>
      <c r="L140" s="279"/>
      <c r="M140" s="279"/>
      <c r="N140" s="279"/>
      <c r="O140" s="279"/>
      <c r="P140" s="279"/>
      <c r="Q140" s="279"/>
      <c r="R140" s="279"/>
      <c r="S140" s="279"/>
      <c r="T140" s="279"/>
      <c r="U140" s="279"/>
      <c r="V140" s="279"/>
      <c r="W140" s="279"/>
      <c r="X140" s="279"/>
      <c r="Y140" s="279"/>
    </row>
    <row r="141" spans="2:25">
      <c r="B141" s="279"/>
      <c r="C141" s="279"/>
      <c r="D141" s="279"/>
      <c r="E141" s="279"/>
      <c r="F141" s="279"/>
      <c r="G141" s="279"/>
      <c r="H141" s="279"/>
      <c r="I141" s="279"/>
      <c r="J141" s="279"/>
      <c r="K141" s="279"/>
      <c r="L141" s="279"/>
      <c r="M141" s="279"/>
      <c r="N141" s="279"/>
      <c r="O141" s="279"/>
      <c r="P141" s="279"/>
      <c r="Q141" s="279"/>
      <c r="R141" s="279"/>
      <c r="S141" s="279"/>
      <c r="T141" s="279"/>
      <c r="U141" s="279"/>
      <c r="V141" s="279"/>
      <c r="W141" s="279"/>
      <c r="X141" s="279"/>
      <c r="Y141" s="279"/>
    </row>
    <row r="142" spans="2:25">
      <c r="B142" s="279"/>
      <c r="C142" s="279"/>
      <c r="D142" s="279"/>
      <c r="E142" s="279"/>
      <c r="F142" s="279"/>
      <c r="G142" s="279"/>
      <c r="H142" s="279"/>
      <c r="I142" s="279"/>
      <c r="J142" s="279"/>
      <c r="K142" s="279"/>
      <c r="L142" s="279"/>
      <c r="M142" s="279"/>
      <c r="N142" s="279"/>
      <c r="O142" s="279"/>
      <c r="P142" s="279"/>
      <c r="Q142" s="279"/>
      <c r="R142" s="279"/>
      <c r="S142" s="279"/>
      <c r="T142" s="279"/>
      <c r="U142" s="279"/>
      <c r="V142" s="279"/>
      <c r="W142" s="279"/>
      <c r="X142" s="279"/>
      <c r="Y142" s="279"/>
    </row>
    <row r="143" spans="2:25">
      <c r="B143" s="279"/>
      <c r="C143" s="279"/>
      <c r="D143" s="279"/>
      <c r="E143" s="279"/>
      <c r="F143" s="279"/>
      <c r="G143" s="279"/>
      <c r="H143" s="279"/>
      <c r="I143" s="279"/>
      <c r="J143" s="279"/>
      <c r="K143" s="279"/>
      <c r="L143" s="279"/>
      <c r="M143" s="279"/>
      <c r="N143" s="279"/>
      <c r="O143" s="279"/>
      <c r="P143" s="279"/>
      <c r="Q143" s="279"/>
      <c r="R143" s="279"/>
      <c r="S143" s="279"/>
      <c r="T143" s="279"/>
      <c r="U143" s="279"/>
      <c r="V143" s="279"/>
      <c r="W143" s="279"/>
      <c r="X143" s="279"/>
      <c r="Y143" s="279"/>
    </row>
    <row r="144" spans="2:25">
      <c r="B144" s="279"/>
      <c r="C144" s="279"/>
      <c r="D144" s="279"/>
      <c r="E144" s="279"/>
      <c r="F144" s="279"/>
      <c r="G144" s="279"/>
      <c r="H144" s="279"/>
      <c r="I144" s="279"/>
      <c r="J144" s="279"/>
      <c r="K144" s="279"/>
      <c r="L144" s="279"/>
      <c r="M144" s="279"/>
      <c r="N144" s="279"/>
      <c r="O144" s="279"/>
      <c r="P144" s="279"/>
      <c r="Q144" s="279"/>
      <c r="R144" s="279"/>
      <c r="S144" s="279"/>
      <c r="T144" s="279"/>
      <c r="U144" s="279"/>
      <c r="V144" s="279"/>
      <c r="W144" s="279"/>
      <c r="X144" s="279"/>
      <c r="Y144" s="279"/>
    </row>
  </sheetData>
  <sheetProtection algorithmName="SHA-512" hashValue="sw8McpjCKo2hh3QIaT9Jnj+2nRg1x9qRzzOp69oRaLkv1n4esb6Ugefl4X+N5gLfmTN70DM3kgxRPpi9JrgMag==" saltValue="UOyDegunrYxdQOkXX4W0zw==" spinCount="100000" sheet="1" objects="1" scenarios="1"/>
  <mergeCells count="60">
    <mergeCell ref="B2:Y2"/>
    <mergeCell ref="B4:G4"/>
    <mergeCell ref="H4:Y4"/>
    <mergeCell ref="B6:B20"/>
    <mergeCell ref="F6:U7"/>
    <mergeCell ref="F9:U10"/>
    <mergeCell ref="D11:E12"/>
    <mergeCell ref="F11:U12"/>
    <mergeCell ref="F14:U14"/>
    <mergeCell ref="F18:U19"/>
    <mergeCell ref="F20:U20"/>
    <mergeCell ref="E23:U24"/>
    <mergeCell ref="E26:L26"/>
    <mergeCell ref="M26:O26"/>
    <mergeCell ref="P26:R26"/>
    <mergeCell ref="E27:L27"/>
    <mergeCell ref="M27:N27"/>
    <mergeCell ref="P27:Q27"/>
    <mergeCell ref="V28:Y28"/>
    <mergeCell ref="E29:L29"/>
    <mergeCell ref="M29:N29"/>
    <mergeCell ref="P29:R29"/>
    <mergeCell ref="S29:U29"/>
    <mergeCell ref="V29:Y29"/>
    <mergeCell ref="E28:L28"/>
    <mergeCell ref="M28:N28"/>
    <mergeCell ref="P28:R28"/>
    <mergeCell ref="S28:U28"/>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s>
  <phoneticPr fontId="4"/>
  <dataValidations count="1">
    <dataValidation allowBlank="1" showInputMessage="1" showErrorMessage="1" sqref="I36 M27:N29 P30:Q30 P27:Q27 T36 Q36 P39:S39 P41:S41 K39:K41 L39:N39 L41:N41" xr:uid="{00000000-0002-0000-1600-000000000000}"/>
  </dataValidations>
  <printOptions horizontalCentered="1"/>
  <pageMargins left="0.19685039370078741" right="0.19685039370078741" top="0.72" bottom="0.39370078740157483" header="0.4" footer="0.19685039370078741"/>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21</xdr:col>
                    <xdr:colOff>114300</xdr:colOff>
                    <xdr:row>5</xdr:row>
                    <xdr:rowOff>31750</xdr:rowOff>
                  </from>
                  <to>
                    <xdr:col>22</xdr:col>
                    <xdr:colOff>222250</xdr:colOff>
                    <xdr:row>6</xdr:row>
                    <xdr:rowOff>177800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23</xdr:col>
                    <xdr:colOff>69850</xdr:colOff>
                    <xdr:row>5</xdr:row>
                    <xdr:rowOff>101600</xdr:rowOff>
                  </from>
                  <to>
                    <xdr:col>24</xdr:col>
                    <xdr:colOff>146050</xdr:colOff>
                    <xdr:row>6</xdr:row>
                    <xdr:rowOff>114300</xdr:rowOff>
                  </to>
                </anchor>
              </controlPr>
            </control>
          </mc:Choice>
        </mc:AlternateContent>
        <mc:AlternateContent xmlns:mc="http://schemas.openxmlformats.org/markup-compatibility/2006">
          <mc:Choice Requires="x14">
            <control shapeId="4" r:id="rId6" name="Option Button 3">
              <controlPr defaultSize="0" autoFill="0" autoLine="0" autoPict="0">
                <anchor moveWithCells="1">
                  <from>
                    <xdr:col>21</xdr:col>
                    <xdr:colOff>114300</xdr:colOff>
                    <xdr:row>8</xdr:row>
                    <xdr:rowOff>76200</xdr:rowOff>
                  </from>
                  <to>
                    <xdr:col>22</xdr:col>
                    <xdr:colOff>260350</xdr:colOff>
                    <xdr:row>9</xdr:row>
                    <xdr:rowOff>146050</xdr:rowOff>
                  </to>
                </anchor>
              </controlPr>
            </control>
          </mc:Choice>
        </mc:AlternateContent>
        <mc:AlternateContent xmlns:mc="http://schemas.openxmlformats.org/markup-compatibility/2006">
          <mc:Choice Requires="x14">
            <control shapeId="5"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6" r:id="rId8" name="Group Box 5">
              <controlPr locked="0" defaultSize="0" autoFill="0" autoPict="0">
                <anchor moveWithCells="1">
                  <from>
                    <xdr:col>21</xdr:col>
                    <xdr:colOff>0</xdr:colOff>
                    <xdr:row>7</xdr:row>
                    <xdr:rowOff>0</xdr:rowOff>
                  </from>
                  <to>
                    <xdr:col>25</xdr:col>
                    <xdr:colOff>0</xdr:colOff>
                    <xdr:row>9</xdr:row>
                    <xdr:rowOff>374650</xdr:rowOff>
                  </to>
                </anchor>
              </controlPr>
            </control>
          </mc:Choice>
        </mc:AlternateContent>
        <mc:AlternateContent xmlns:mc="http://schemas.openxmlformats.org/markup-compatibility/2006">
          <mc:Choice Requires="x14">
            <control shapeId="7" r:id="rId9" name="Option Button 6">
              <controlPr defaultSize="0" autoFill="0" autoLine="0" autoPict="0">
                <anchor moveWithCells="1">
                  <from>
                    <xdr:col>23</xdr:col>
                    <xdr:colOff>69850</xdr:colOff>
                    <xdr:row>8</xdr:row>
                    <xdr:rowOff>107950</xdr:rowOff>
                  </from>
                  <to>
                    <xdr:col>24</xdr:col>
                    <xdr:colOff>146050</xdr:colOff>
                    <xdr:row>9</xdr:row>
                    <xdr:rowOff>152400</xdr:rowOff>
                  </to>
                </anchor>
              </controlPr>
            </control>
          </mc:Choice>
        </mc:AlternateContent>
        <mc:AlternateContent xmlns:mc="http://schemas.openxmlformats.org/markup-compatibility/2006">
          <mc:Choice Requires="x14">
            <control shapeId="8" r:id="rId10" name="Option Button 7">
              <controlPr locked="0" defaultSize="0" autoFill="0" autoLine="0" autoPict="0">
                <anchor moveWithCells="1">
                  <from>
                    <xdr:col>21</xdr:col>
                    <xdr:colOff>114300</xdr:colOff>
                    <xdr:row>13</xdr:row>
                    <xdr:rowOff>25400</xdr:rowOff>
                  </from>
                  <to>
                    <xdr:col>22</xdr:col>
                    <xdr:colOff>184150</xdr:colOff>
                    <xdr:row>13</xdr:row>
                    <xdr:rowOff>222250</xdr:rowOff>
                  </to>
                </anchor>
              </controlPr>
            </control>
          </mc:Choice>
        </mc:AlternateContent>
        <mc:AlternateContent xmlns:mc="http://schemas.openxmlformats.org/markup-compatibility/2006">
          <mc:Choice Requires="x14">
            <control shapeId="9" r:id="rId11" name="Option Button 8">
              <controlPr locked="0" defaultSize="0" autoFill="0" autoLine="0" autoPict="0">
                <anchor moveWithCells="1">
                  <from>
                    <xdr:col>23</xdr:col>
                    <xdr:colOff>69850</xdr:colOff>
                    <xdr:row>12</xdr:row>
                    <xdr:rowOff>69850</xdr:rowOff>
                  </from>
                  <to>
                    <xdr:col>24</xdr:col>
                    <xdr:colOff>114300</xdr:colOff>
                    <xdr:row>13</xdr:row>
                    <xdr:rowOff>254000</xdr:rowOff>
                  </to>
                </anchor>
              </controlPr>
            </control>
          </mc:Choice>
        </mc:AlternateContent>
        <mc:AlternateContent xmlns:mc="http://schemas.openxmlformats.org/markup-compatibility/2006">
          <mc:Choice Requires="x14">
            <control shapeId="10" r:id="rId12" name="Option Button 9">
              <controlPr defaultSize="0" autoFill="0" autoLine="0" autoPict="0">
                <anchor moveWithCells="1">
                  <from>
                    <xdr:col>21</xdr:col>
                    <xdr:colOff>139700</xdr:colOff>
                    <xdr:row>17</xdr:row>
                    <xdr:rowOff>63500</xdr:rowOff>
                  </from>
                  <to>
                    <xdr:col>22</xdr:col>
                    <xdr:colOff>184150</xdr:colOff>
                    <xdr:row>18</xdr:row>
                    <xdr:rowOff>146050</xdr:rowOff>
                  </to>
                </anchor>
              </controlPr>
            </control>
          </mc:Choice>
        </mc:AlternateContent>
        <mc:AlternateContent xmlns:mc="http://schemas.openxmlformats.org/markup-compatibility/2006">
          <mc:Choice Requires="x14">
            <control shapeId="11" r:id="rId13" name="Option Button 10">
              <controlPr defaultSize="0" autoFill="0" autoLine="0" autoPict="0">
                <anchor moveWithCells="1">
                  <from>
                    <xdr:col>21</xdr:col>
                    <xdr:colOff>190500</xdr:colOff>
                    <xdr:row>32</xdr:row>
                    <xdr:rowOff>184150</xdr:rowOff>
                  </from>
                  <to>
                    <xdr:col>22</xdr:col>
                    <xdr:colOff>260350</xdr:colOff>
                    <xdr:row>32</xdr:row>
                    <xdr:rowOff>450850</xdr:rowOff>
                  </to>
                </anchor>
              </controlPr>
            </control>
          </mc:Choice>
        </mc:AlternateContent>
        <mc:AlternateContent xmlns:mc="http://schemas.openxmlformats.org/markup-compatibility/2006">
          <mc:Choice Requires="x14">
            <control shapeId="12" r:id="rId14" name="Option Button 11">
              <controlPr defaultSize="0" autoFill="0" autoLine="0" autoPict="0">
                <anchor moveWithCells="1">
                  <from>
                    <xdr:col>21</xdr:col>
                    <xdr:colOff>184150</xdr:colOff>
                    <xdr:row>44</xdr:row>
                    <xdr:rowOff>152400</xdr:rowOff>
                  </from>
                  <to>
                    <xdr:col>22</xdr:col>
                    <xdr:colOff>254000</xdr:colOff>
                    <xdr:row>45</xdr:row>
                    <xdr:rowOff>266700</xdr:rowOff>
                  </to>
                </anchor>
              </controlPr>
            </control>
          </mc:Choice>
        </mc:AlternateContent>
        <mc:AlternateContent xmlns:mc="http://schemas.openxmlformats.org/markup-compatibility/2006">
          <mc:Choice Requires="x14">
            <control shapeId="13" r:id="rId15" name="Option Button 12">
              <controlPr defaultSize="0" autoFill="0" autoLine="0" autoPict="0">
                <anchor moveWithCells="1">
                  <from>
                    <xdr:col>23</xdr:col>
                    <xdr:colOff>76200</xdr:colOff>
                    <xdr:row>17</xdr:row>
                    <xdr:rowOff>76200</xdr:rowOff>
                  </from>
                  <to>
                    <xdr:col>24</xdr:col>
                    <xdr:colOff>146050</xdr:colOff>
                    <xdr:row>18</xdr:row>
                    <xdr:rowOff>114300</xdr:rowOff>
                  </to>
                </anchor>
              </controlPr>
            </control>
          </mc:Choice>
        </mc:AlternateContent>
        <mc:AlternateContent xmlns:mc="http://schemas.openxmlformats.org/markup-compatibility/2006">
          <mc:Choice Requires="x14">
            <control shapeId="14" r:id="rId16" name="Option Button 13">
              <controlPr defaultSize="0" autoFill="0" autoLine="0" autoPict="0">
                <anchor moveWithCells="1">
                  <from>
                    <xdr:col>23</xdr:col>
                    <xdr:colOff>69850</xdr:colOff>
                    <xdr:row>32</xdr:row>
                    <xdr:rowOff>215900</xdr:rowOff>
                  </from>
                  <to>
                    <xdr:col>24</xdr:col>
                    <xdr:colOff>146050</xdr:colOff>
                    <xdr:row>32</xdr:row>
                    <xdr:rowOff>419100</xdr:rowOff>
                  </to>
                </anchor>
              </controlPr>
            </control>
          </mc:Choice>
        </mc:AlternateContent>
        <mc:AlternateContent xmlns:mc="http://schemas.openxmlformats.org/markup-compatibility/2006">
          <mc:Choice Requires="x14">
            <control shapeId="15" r:id="rId17" name="Option Button 14">
              <controlPr defaultSize="0" autoFill="0" autoLine="0" autoPict="0">
                <anchor moveWithCells="1">
                  <from>
                    <xdr:col>23</xdr:col>
                    <xdr:colOff>69850</xdr:colOff>
                    <xdr:row>45</xdr:row>
                    <xdr:rowOff>25400</xdr:rowOff>
                  </from>
                  <to>
                    <xdr:col>24</xdr:col>
                    <xdr:colOff>146050</xdr:colOff>
                    <xdr:row>45</xdr:row>
                    <xdr:rowOff>222250</xdr:rowOff>
                  </to>
                </anchor>
              </controlPr>
            </control>
          </mc:Choice>
        </mc:AlternateContent>
        <mc:AlternateContent xmlns:mc="http://schemas.openxmlformats.org/markup-compatibility/2006">
          <mc:Choice Requires="x14">
            <control shapeId="16"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17"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18" r:id="rId20" name="Group Box 17">
              <controlPr locked="0" defaultSize="0" autoFill="0" autoPict="0">
                <anchor moveWithCells="1">
                  <from>
                    <xdr:col>21</xdr:col>
                    <xdr:colOff>0</xdr:colOff>
                    <xdr:row>16</xdr:row>
                    <xdr:rowOff>0</xdr:rowOff>
                  </from>
                  <to>
                    <xdr:col>24</xdr:col>
                    <xdr:colOff>330200</xdr:colOff>
                    <xdr:row>19</xdr:row>
                    <xdr:rowOff>0</xdr:rowOff>
                  </to>
                </anchor>
              </controlPr>
            </control>
          </mc:Choice>
        </mc:AlternateContent>
        <mc:AlternateContent xmlns:mc="http://schemas.openxmlformats.org/markup-compatibility/2006">
          <mc:Choice Requires="x14">
            <control shapeId="19" r:id="rId21" name="Group Box 18">
              <controlPr locked="0" defaultSize="0" autoFill="0" autoPict="0">
                <anchor moveWithCells="1">
                  <from>
                    <xdr:col>21</xdr:col>
                    <xdr:colOff>0</xdr:colOff>
                    <xdr:row>32</xdr:row>
                    <xdr:rowOff>0</xdr:rowOff>
                  </from>
                  <to>
                    <xdr:col>25</xdr:col>
                    <xdr:colOff>0</xdr:colOff>
                    <xdr:row>33</xdr:row>
                    <xdr:rowOff>25400</xdr:rowOff>
                  </to>
                </anchor>
              </controlPr>
            </control>
          </mc:Choice>
        </mc:AlternateContent>
        <mc:AlternateContent xmlns:mc="http://schemas.openxmlformats.org/markup-compatibility/2006">
          <mc:Choice Requires="x14">
            <control shapeId="20"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1" r:id="rId23" name="Option Button 20">
              <controlPr defaultSize="0" autoFill="0" autoLine="0" autoPict="0">
                <anchor moveWithCells="1">
                  <from>
                    <xdr:col>21</xdr:col>
                    <xdr:colOff>114300</xdr:colOff>
                    <xdr:row>10</xdr:row>
                    <xdr:rowOff>69850</xdr:rowOff>
                  </from>
                  <to>
                    <xdr:col>22</xdr:col>
                    <xdr:colOff>222250</xdr:colOff>
                    <xdr:row>11</xdr:row>
                    <xdr:rowOff>114300</xdr:rowOff>
                  </to>
                </anchor>
              </controlPr>
            </control>
          </mc:Choice>
        </mc:AlternateContent>
        <mc:AlternateContent xmlns:mc="http://schemas.openxmlformats.org/markup-compatibility/2006">
          <mc:Choice Requires="x14">
            <control shapeId="22" r:id="rId24" name="Option Button 21">
              <controlPr defaultSize="0" autoFill="0" autoLine="0" autoPict="0">
                <anchor moveWithCells="1">
                  <from>
                    <xdr:col>23</xdr:col>
                    <xdr:colOff>69850</xdr:colOff>
                    <xdr:row>10</xdr:row>
                    <xdr:rowOff>69850</xdr:rowOff>
                  </from>
                  <to>
                    <xdr:col>24</xdr:col>
                    <xdr:colOff>69850</xdr:colOff>
                    <xdr:row>11</xdr:row>
                    <xdr:rowOff>114300</xdr:rowOff>
                  </to>
                </anchor>
              </controlPr>
            </control>
          </mc:Choice>
        </mc:AlternateContent>
        <mc:AlternateContent xmlns:mc="http://schemas.openxmlformats.org/markup-compatibility/2006">
          <mc:Choice Requires="x14">
            <control shapeId="23" r:id="rId25" name="Option Button 22">
              <controlPr defaultSize="0" autoFill="0" autoLine="0" autoPict="0">
                <anchor moveWithCells="1">
                  <from>
                    <xdr:col>21</xdr:col>
                    <xdr:colOff>114300</xdr:colOff>
                    <xdr:row>14</xdr:row>
                    <xdr:rowOff>76200</xdr:rowOff>
                  </from>
                  <to>
                    <xdr:col>22</xdr:col>
                    <xdr:colOff>254000</xdr:colOff>
                    <xdr:row>15</xdr:row>
                    <xdr:rowOff>222250</xdr:rowOff>
                  </to>
                </anchor>
              </controlPr>
            </control>
          </mc:Choice>
        </mc:AlternateContent>
        <mc:AlternateContent xmlns:mc="http://schemas.openxmlformats.org/markup-compatibility/2006">
          <mc:Choice Requires="x14">
            <control shapeId="24" r:id="rId26" name="Option Button 23">
              <controlPr defaultSize="0" autoFill="0" autoLine="0" autoPict="0">
                <anchor moveWithCells="1">
                  <from>
                    <xdr:col>23</xdr:col>
                    <xdr:colOff>69850</xdr:colOff>
                    <xdr:row>14</xdr:row>
                    <xdr:rowOff>69850</xdr:rowOff>
                  </from>
                  <to>
                    <xdr:col>24</xdr:col>
                    <xdr:colOff>146050</xdr:colOff>
                    <xdr:row>15</xdr:row>
                    <xdr:rowOff>222250</xdr:rowOff>
                  </to>
                </anchor>
              </controlPr>
            </control>
          </mc:Choice>
        </mc:AlternateContent>
        <mc:AlternateContent xmlns:mc="http://schemas.openxmlformats.org/markup-compatibility/2006">
          <mc:Choice Requires="x14">
            <control shapeId="25" r:id="rId27" name="Option Button 24">
              <controlPr defaultSize="0" autoFill="0" autoLine="0" autoPict="0">
                <anchor moveWithCells="1">
                  <from>
                    <xdr:col>21</xdr:col>
                    <xdr:colOff>146050</xdr:colOff>
                    <xdr:row>19</xdr:row>
                    <xdr:rowOff>76200</xdr:rowOff>
                  </from>
                  <to>
                    <xdr:col>23</xdr:col>
                    <xdr:colOff>0</xdr:colOff>
                    <xdr:row>19</xdr:row>
                    <xdr:rowOff>298450</xdr:rowOff>
                  </to>
                </anchor>
              </controlPr>
            </control>
          </mc:Choice>
        </mc:AlternateContent>
        <mc:AlternateContent xmlns:mc="http://schemas.openxmlformats.org/markup-compatibility/2006">
          <mc:Choice Requires="x14">
            <control shapeId="26" r:id="rId28" name="Option Button 25">
              <controlPr defaultSize="0" autoFill="0" autoLine="0" autoPict="0">
                <anchor moveWithCells="1">
                  <from>
                    <xdr:col>23</xdr:col>
                    <xdr:colOff>107950</xdr:colOff>
                    <xdr:row>19</xdr:row>
                    <xdr:rowOff>76200</xdr:rowOff>
                  </from>
                  <to>
                    <xdr:col>24</xdr:col>
                    <xdr:colOff>222250</xdr:colOff>
                    <xdr:row>19</xdr:row>
                    <xdr:rowOff>298450</xdr:rowOff>
                  </to>
                </anchor>
              </controlPr>
            </control>
          </mc:Choice>
        </mc:AlternateContent>
        <mc:AlternateContent xmlns:mc="http://schemas.openxmlformats.org/markup-compatibility/2006">
          <mc:Choice Requires="x14">
            <control shapeId="27"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AO159"/>
  <sheetViews>
    <sheetView showGridLines="0" view="pageBreakPreview" zoomScale="75" zoomScaleNormal="80" zoomScaleSheetLayoutView="75" workbookViewId="0">
      <selection activeCell="V17" sqref="V17:BA17"/>
    </sheetView>
  </sheetViews>
  <sheetFormatPr defaultColWidth="4" defaultRowHeight="13"/>
  <cols>
    <col min="1" max="1" width="2.90625" style="644" customWidth="1"/>
    <col min="2" max="2" width="5.08984375" style="644" customWidth="1"/>
    <col min="3" max="3" width="1.453125" style="644" customWidth="1"/>
    <col min="4" max="8" width="4" style="644" customWidth="1"/>
    <col min="9" max="9" width="5.6328125" style="644" customWidth="1"/>
    <col min="10" max="10" width="7.36328125" style="644" customWidth="1"/>
    <col min="11" max="11" width="6" style="644" customWidth="1"/>
    <col min="12" max="12" width="4" style="644" customWidth="1"/>
    <col min="13" max="18" width="5.08984375" style="644" customWidth="1"/>
    <col min="19" max="19" width="4" style="644" customWidth="1"/>
    <col min="20" max="20" width="7.36328125" style="644" customWidth="1"/>
    <col min="21" max="21" width="6.90625" style="644" customWidth="1"/>
    <col min="22" max="25" width="4.6328125" style="644" customWidth="1"/>
    <col min="26" max="26" width="2" style="644" customWidth="1"/>
    <col min="27" max="27" width="4" style="645" hidden="1" customWidth="1"/>
    <col min="28" max="32" width="4" style="646" hidden="1" customWidth="1"/>
    <col min="33" max="36" width="4" style="646" customWidth="1"/>
    <col min="37" max="41" width="4" style="682"/>
    <col min="42" max="16384" width="4" style="644"/>
  </cols>
  <sheetData>
    <row r="2" spans="2:32" ht="14">
      <c r="B2" s="643" t="s">
        <v>705</v>
      </c>
      <c r="W2" s="643" t="s">
        <v>706</v>
      </c>
    </row>
    <row r="3" spans="2:32" ht="19">
      <c r="B3" s="2797" t="s">
        <v>707</v>
      </c>
      <c r="C3" s="2797"/>
      <c r="D3" s="2797"/>
      <c r="E3" s="2797"/>
      <c r="F3" s="2797"/>
      <c r="G3" s="2797"/>
      <c r="H3" s="2797"/>
      <c r="I3" s="2797"/>
      <c r="J3" s="2797"/>
      <c r="K3" s="2797"/>
      <c r="L3" s="2797"/>
      <c r="M3" s="2797"/>
      <c r="N3" s="2797"/>
      <c r="O3" s="2797"/>
      <c r="P3" s="2797"/>
      <c r="Q3" s="2797"/>
      <c r="R3" s="2797"/>
      <c r="S3" s="2797"/>
      <c r="T3" s="2797"/>
      <c r="U3" s="2797"/>
      <c r="V3" s="2797"/>
      <c r="W3" s="2797"/>
      <c r="X3" s="2797"/>
      <c r="Y3" s="2797"/>
    </row>
    <row r="4" spans="2:32">
      <c r="U4" s="647" t="s">
        <v>108</v>
      </c>
    </row>
    <row r="5" spans="2:32" ht="23.25" customHeight="1">
      <c r="B5" s="2798" t="s">
        <v>184</v>
      </c>
      <c r="C5" s="2799"/>
      <c r="D5" s="2799"/>
      <c r="E5" s="2799"/>
      <c r="F5" s="2799"/>
      <c r="G5" s="2800"/>
      <c r="H5" s="2801"/>
      <c r="I5" s="2802"/>
      <c r="J5" s="2802"/>
      <c r="K5" s="2802"/>
      <c r="L5" s="2802"/>
      <c r="M5" s="2802"/>
      <c r="N5" s="2802"/>
      <c r="O5" s="2802"/>
      <c r="P5" s="2802"/>
      <c r="Q5" s="2802"/>
      <c r="R5" s="2802"/>
      <c r="S5" s="2802"/>
      <c r="T5" s="2802"/>
      <c r="U5" s="2802"/>
      <c r="V5" s="2802"/>
      <c r="W5" s="2802"/>
      <c r="X5" s="2802"/>
      <c r="Y5" s="2803"/>
    </row>
    <row r="6" spans="2:32" ht="3.75" customHeight="1">
      <c r="B6" s="648"/>
      <c r="C6" s="648"/>
      <c r="D6" s="648"/>
      <c r="E6" s="648"/>
      <c r="F6" s="648"/>
      <c r="G6" s="648"/>
      <c r="H6" s="648"/>
      <c r="I6" s="648"/>
      <c r="J6" s="648"/>
      <c r="K6" s="648"/>
      <c r="L6" s="648"/>
      <c r="M6" s="648"/>
      <c r="N6" s="648"/>
      <c r="O6" s="648"/>
      <c r="P6" s="648"/>
      <c r="Q6" s="648"/>
      <c r="R6" s="648"/>
      <c r="S6" s="648"/>
      <c r="T6" s="648"/>
      <c r="U6" s="648"/>
      <c r="V6" s="649"/>
      <c r="W6" s="649"/>
      <c r="X6" s="649"/>
      <c r="Y6" s="649"/>
    </row>
    <row r="7" spans="2:32" ht="27.75" customHeight="1">
      <c r="B7" s="2804" t="s">
        <v>185</v>
      </c>
      <c r="D7" s="650" t="s">
        <v>411</v>
      </c>
      <c r="E7" s="651"/>
      <c r="F7" s="2807" t="s">
        <v>708</v>
      </c>
      <c r="G7" s="2642"/>
      <c r="H7" s="2642"/>
      <c r="I7" s="2642"/>
      <c r="J7" s="2642"/>
      <c r="K7" s="2642"/>
      <c r="L7" s="2642"/>
      <c r="M7" s="2642"/>
      <c r="N7" s="2642"/>
      <c r="O7" s="2642"/>
      <c r="P7" s="2642"/>
      <c r="Q7" s="2642"/>
      <c r="R7" s="2642"/>
      <c r="S7" s="2642"/>
      <c r="T7" s="2642"/>
      <c r="U7" s="2643"/>
      <c r="V7" s="652"/>
      <c r="W7" s="653"/>
      <c r="X7" s="653"/>
      <c r="Y7" s="654"/>
    </row>
    <row r="8" spans="2:32" ht="6.75" customHeight="1">
      <c r="B8" s="2805"/>
      <c r="C8" s="655"/>
      <c r="D8" s="656"/>
      <c r="E8" s="657"/>
      <c r="F8" s="657"/>
      <c r="G8" s="657"/>
      <c r="H8" s="657"/>
      <c r="I8" s="657"/>
      <c r="J8" s="657"/>
      <c r="K8" s="657"/>
      <c r="L8" s="657"/>
      <c r="M8" s="657"/>
      <c r="N8" s="657"/>
      <c r="O8" s="657"/>
      <c r="P8" s="657"/>
      <c r="Q8" s="657"/>
      <c r="R8" s="657"/>
      <c r="S8" s="657"/>
      <c r="T8" s="657"/>
      <c r="U8" s="658"/>
      <c r="V8" s="659"/>
      <c r="W8" s="660"/>
      <c r="X8" s="660"/>
      <c r="Y8" s="661"/>
      <c r="AE8" s="646">
        <v>2</v>
      </c>
    </row>
    <row r="9" spans="2:32" ht="31.5" customHeight="1">
      <c r="B9" s="2805"/>
      <c r="C9" s="756"/>
      <c r="D9" s="757" t="s">
        <v>412</v>
      </c>
      <c r="E9" s="758"/>
      <c r="F9" s="2808" t="s">
        <v>779</v>
      </c>
      <c r="G9" s="2809"/>
      <c r="H9" s="2809"/>
      <c r="I9" s="2809"/>
      <c r="J9" s="2809"/>
      <c r="K9" s="2809"/>
      <c r="L9" s="2809"/>
      <c r="M9" s="2809"/>
      <c r="N9" s="2809"/>
      <c r="O9" s="2809"/>
      <c r="P9" s="2809"/>
      <c r="Q9" s="2809"/>
      <c r="R9" s="2809"/>
      <c r="S9" s="2809"/>
      <c r="T9" s="2809"/>
      <c r="U9" s="2810"/>
      <c r="V9" s="659"/>
      <c r="W9" s="660"/>
      <c r="X9" s="660"/>
      <c r="Y9" s="661"/>
      <c r="AE9" s="646">
        <v>2</v>
      </c>
      <c r="AF9" s="665" t="str">
        <f>IF(AND(AE9=1,AE11=1,AE14=1,AE16=1,AE18=1,AE20=1,AE22=1),"1","2")</f>
        <v>2</v>
      </c>
    </row>
    <row r="10" spans="2:32" ht="6.75" customHeight="1">
      <c r="B10" s="2805"/>
      <c r="D10" s="666"/>
      <c r="V10" s="659"/>
      <c r="W10" s="660"/>
      <c r="X10" s="660"/>
      <c r="Y10" s="661"/>
    </row>
    <row r="11" spans="2:32">
      <c r="B11" s="2805"/>
      <c r="D11" s="666" t="s">
        <v>414</v>
      </c>
      <c r="F11" s="644" t="s">
        <v>709</v>
      </c>
      <c r="V11" s="652"/>
      <c r="W11" s="653"/>
      <c r="X11" s="653"/>
      <c r="Y11" s="654"/>
      <c r="AE11" s="646">
        <v>2</v>
      </c>
    </row>
    <row r="12" spans="2:32" ht="6" customHeight="1">
      <c r="B12" s="2805"/>
      <c r="C12" s="667"/>
      <c r="D12" s="668"/>
      <c r="E12" s="667"/>
      <c r="F12" s="667"/>
      <c r="G12" s="667"/>
      <c r="H12" s="667"/>
      <c r="I12" s="667"/>
      <c r="J12" s="667"/>
      <c r="K12" s="667"/>
      <c r="L12" s="667"/>
      <c r="M12" s="667"/>
      <c r="N12" s="667"/>
      <c r="O12" s="667"/>
      <c r="P12" s="667"/>
      <c r="Q12" s="667"/>
      <c r="R12" s="667"/>
      <c r="S12" s="667"/>
      <c r="T12" s="667"/>
      <c r="U12" s="669"/>
      <c r="V12" s="670"/>
      <c r="W12" s="671"/>
      <c r="X12" s="671"/>
      <c r="Y12" s="672"/>
    </row>
    <row r="13" spans="2:32" ht="15" customHeight="1">
      <c r="B13" s="2805"/>
      <c r="C13" s="673"/>
      <c r="D13" s="674" t="s">
        <v>416</v>
      </c>
      <c r="E13" s="675"/>
      <c r="F13" s="2811" t="s">
        <v>710</v>
      </c>
      <c r="G13" s="2648"/>
      <c r="H13" s="2648"/>
      <c r="I13" s="2648"/>
      <c r="J13" s="2648"/>
      <c r="K13" s="2648"/>
      <c r="L13" s="2648"/>
      <c r="M13" s="2648"/>
      <c r="N13" s="2648"/>
      <c r="O13" s="2648"/>
      <c r="P13" s="2648"/>
      <c r="Q13" s="2648"/>
      <c r="R13" s="2648"/>
      <c r="S13" s="2648"/>
      <c r="T13" s="2648"/>
      <c r="U13" s="2649"/>
      <c r="V13" s="676"/>
      <c r="W13" s="677"/>
      <c r="X13" s="677"/>
      <c r="Y13" s="678"/>
    </row>
    <row r="14" spans="2:32" ht="12" customHeight="1">
      <c r="B14" s="2805"/>
      <c r="C14" s="667"/>
      <c r="D14" s="679"/>
      <c r="E14" s="680"/>
      <c r="F14" s="680"/>
      <c r="G14" s="680"/>
      <c r="H14" s="680"/>
      <c r="I14" s="680"/>
      <c r="J14" s="680"/>
      <c r="K14" s="680"/>
      <c r="L14" s="680"/>
      <c r="M14" s="680"/>
      <c r="N14" s="680"/>
      <c r="O14" s="680"/>
      <c r="P14" s="680"/>
      <c r="Q14" s="680"/>
      <c r="R14" s="680"/>
      <c r="S14" s="680"/>
      <c r="T14" s="680"/>
      <c r="U14" s="681"/>
      <c r="V14" s="676"/>
      <c r="W14" s="677"/>
      <c r="X14" s="677"/>
      <c r="Y14" s="678"/>
      <c r="AE14" s="646">
        <v>2</v>
      </c>
      <c r="AF14" s="665" t="str">
        <f>IF(AND(AE8=1,AE11=1,AE14=1,AE16=1,AE18=1,AE20=1,AE22=1),"1","2")</f>
        <v>2</v>
      </c>
    </row>
    <row r="15" spans="2:32" ht="27.75" customHeight="1">
      <c r="B15" s="2805"/>
      <c r="D15" s="759" t="s">
        <v>780</v>
      </c>
      <c r="E15" s="760"/>
      <c r="F15" s="2812" t="s">
        <v>778</v>
      </c>
      <c r="G15" s="2813"/>
      <c r="H15" s="2813"/>
      <c r="I15" s="2813"/>
      <c r="J15" s="2813"/>
      <c r="K15" s="2813"/>
      <c r="L15" s="2813"/>
      <c r="M15" s="2813"/>
      <c r="N15" s="2813"/>
      <c r="O15" s="2813"/>
      <c r="P15" s="2813"/>
      <c r="Q15" s="2813"/>
      <c r="R15" s="2813"/>
      <c r="S15" s="2813"/>
      <c r="T15" s="2813"/>
      <c r="U15" s="2814"/>
      <c r="V15" s="652"/>
      <c r="W15" s="653"/>
      <c r="X15" s="653"/>
      <c r="Y15" s="654"/>
    </row>
    <row r="16" spans="2:32" ht="6.75" customHeight="1">
      <c r="B16" s="2805"/>
      <c r="C16" s="655"/>
      <c r="D16" s="753"/>
      <c r="E16" s="754"/>
      <c r="F16" s="754"/>
      <c r="G16" s="754"/>
      <c r="H16" s="754"/>
      <c r="I16" s="754"/>
      <c r="J16" s="754"/>
      <c r="K16" s="754"/>
      <c r="L16" s="754"/>
      <c r="M16" s="754"/>
      <c r="N16" s="754"/>
      <c r="O16" s="754"/>
      <c r="P16" s="754"/>
      <c r="Q16" s="754"/>
      <c r="R16" s="754"/>
      <c r="S16" s="754"/>
      <c r="T16" s="754"/>
      <c r="U16" s="755"/>
      <c r="V16" s="659"/>
      <c r="W16" s="660"/>
      <c r="X16" s="660"/>
      <c r="Y16" s="661"/>
      <c r="AE16" s="646">
        <v>2</v>
      </c>
    </row>
    <row r="17" spans="2:31" ht="7.5" customHeight="1">
      <c r="B17" s="2805"/>
      <c r="C17" s="682"/>
      <c r="D17" s="683"/>
      <c r="E17" s="682"/>
      <c r="F17" s="682"/>
      <c r="G17" s="682"/>
      <c r="H17" s="682"/>
      <c r="I17" s="682"/>
      <c r="J17" s="682"/>
      <c r="K17" s="682"/>
      <c r="L17" s="682"/>
      <c r="M17" s="682"/>
      <c r="N17" s="682"/>
      <c r="O17" s="682"/>
      <c r="P17" s="682"/>
      <c r="Q17" s="682"/>
      <c r="R17" s="682"/>
      <c r="S17" s="682"/>
      <c r="T17" s="682"/>
      <c r="U17" s="682"/>
      <c r="V17" s="670"/>
      <c r="W17" s="671"/>
      <c r="X17" s="671"/>
      <c r="Y17" s="672"/>
    </row>
    <row r="18" spans="2:31" ht="21.75" customHeight="1">
      <c r="B18" s="2805"/>
      <c r="C18" s="667"/>
      <c r="D18" s="668" t="s">
        <v>418</v>
      </c>
      <c r="E18" s="667"/>
      <c r="F18" s="667" t="s">
        <v>711</v>
      </c>
      <c r="G18" s="667"/>
      <c r="H18" s="667"/>
      <c r="I18" s="667"/>
      <c r="J18" s="667"/>
      <c r="K18" s="667"/>
      <c r="L18" s="667"/>
      <c r="M18" s="667"/>
      <c r="N18" s="667"/>
      <c r="O18" s="667"/>
      <c r="P18" s="667"/>
      <c r="Q18" s="667"/>
      <c r="R18" s="667"/>
      <c r="S18" s="667"/>
      <c r="T18" s="667"/>
      <c r="U18" s="669"/>
      <c r="V18" s="676"/>
      <c r="W18" s="677"/>
      <c r="X18" s="677"/>
      <c r="Y18" s="678"/>
      <c r="AE18" s="646">
        <v>2</v>
      </c>
    </row>
    <row r="19" spans="2:31" ht="6" customHeight="1">
      <c r="B19" s="2805"/>
      <c r="C19" s="682"/>
      <c r="D19" s="683"/>
      <c r="E19" s="682"/>
      <c r="F19" s="682"/>
      <c r="G19" s="682"/>
      <c r="H19" s="682"/>
      <c r="I19" s="682"/>
      <c r="J19" s="682"/>
      <c r="K19" s="682"/>
      <c r="L19" s="682"/>
      <c r="M19" s="682"/>
      <c r="N19" s="682"/>
      <c r="O19" s="682"/>
      <c r="P19" s="682"/>
      <c r="Q19" s="682"/>
      <c r="R19" s="682"/>
      <c r="S19" s="682"/>
      <c r="T19" s="682"/>
      <c r="U19" s="682"/>
      <c r="V19" s="670"/>
      <c r="W19" s="671"/>
      <c r="X19" s="671"/>
      <c r="Y19" s="672"/>
    </row>
    <row r="20" spans="2:31" ht="21.75" customHeight="1">
      <c r="B20" s="2805"/>
      <c r="C20" s="667"/>
      <c r="D20" s="668" t="s">
        <v>420</v>
      </c>
      <c r="E20" s="667"/>
      <c r="F20" s="667" t="s">
        <v>216</v>
      </c>
      <c r="G20" s="667"/>
      <c r="H20" s="667"/>
      <c r="I20" s="667"/>
      <c r="J20" s="667"/>
      <c r="K20" s="667"/>
      <c r="L20" s="667"/>
      <c r="M20" s="667"/>
      <c r="N20" s="667"/>
      <c r="O20" s="667"/>
      <c r="P20" s="667"/>
      <c r="Q20" s="667"/>
      <c r="R20" s="667"/>
      <c r="S20" s="667"/>
      <c r="T20" s="667"/>
      <c r="U20" s="669"/>
      <c r="V20" s="676"/>
      <c r="W20" s="677"/>
      <c r="X20" s="677"/>
      <c r="Y20" s="678"/>
      <c r="AE20" s="646">
        <v>2</v>
      </c>
    </row>
    <row r="21" spans="2:31" ht="8.25" customHeight="1">
      <c r="B21" s="2805"/>
      <c r="C21" s="682"/>
      <c r="D21" s="683"/>
      <c r="E21" s="682"/>
      <c r="F21" s="682"/>
      <c r="G21" s="682"/>
      <c r="H21" s="682"/>
      <c r="I21" s="682"/>
      <c r="J21" s="682"/>
      <c r="K21" s="682"/>
      <c r="L21" s="682"/>
      <c r="M21" s="682"/>
      <c r="N21" s="682"/>
      <c r="O21" s="682"/>
      <c r="P21" s="682"/>
      <c r="Q21" s="682"/>
      <c r="R21" s="682"/>
      <c r="S21" s="682"/>
      <c r="T21" s="682"/>
      <c r="U21" s="682"/>
      <c r="V21" s="670"/>
      <c r="W21" s="671"/>
      <c r="X21" s="671"/>
      <c r="Y21" s="672"/>
    </row>
    <row r="22" spans="2:31">
      <c r="B22" s="2805"/>
      <c r="C22" s="682"/>
      <c r="D22" s="683" t="s">
        <v>421</v>
      </c>
      <c r="E22" s="682"/>
      <c r="F22" s="682" t="s">
        <v>712</v>
      </c>
      <c r="G22" s="682"/>
      <c r="H22" s="682"/>
      <c r="I22" s="682"/>
      <c r="J22" s="682"/>
      <c r="K22" s="682"/>
      <c r="L22" s="682"/>
      <c r="M22" s="682"/>
      <c r="N22" s="682"/>
      <c r="O22" s="682"/>
      <c r="P22" s="682"/>
      <c r="Q22" s="682"/>
      <c r="R22" s="682"/>
      <c r="S22" s="682"/>
      <c r="T22" s="682"/>
      <c r="U22" s="682"/>
      <c r="V22" s="676"/>
      <c r="W22" s="677"/>
      <c r="X22" s="677"/>
      <c r="Y22" s="678"/>
      <c r="AE22" s="646">
        <v>2</v>
      </c>
    </row>
    <row r="23" spans="2:31" ht="17.25" customHeight="1">
      <c r="B23" s="2806"/>
      <c r="C23" s="667"/>
      <c r="D23" s="667" t="s">
        <v>214</v>
      </c>
      <c r="E23" s="667"/>
      <c r="F23" s="667" t="s">
        <v>423</v>
      </c>
      <c r="G23" s="667"/>
      <c r="H23" s="667"/>
      <c r="I23" s="667"/>
      <c r="J23" s="667"/>
      <c r="K23" s="667"/>
      <c r="L23" s="667"/>
      <c r="M23" s="667"/>
      <c r="N23" s="667"/>
      <c r="O23" s="667"/>
      <c r="P23" s="667"/>
      <c r="Q23" s="667"/>
      <c r="R23" s="667"/>
      <c r="S23" s="667"/>
      <c r="T23" s="667"/>
      <c r="U23" s="669"/>
      <c r="V23" s="676"/>
      <c r="W23" s="677"/>
      <c r="X23" s="677"/>
      <c r="Y23" s="678"/>
    </row>
    <row r="24" spans="2:31" ht="7.5" customHeight="1">
      <c r="B24" s="684"/>
      <c r="C24" s="682"/>
      <c r="D24" s="682"/>
      <c r="E24" s="682"/>
      <c r="F24" s="682"/>
      <c r="G24" s="682"/>
      <c r="H24" s="682"/>
      <c r="I24" s="682"/>
      <c r="J24" s="682"/>
      <c r="K24" s="682"/>
      <c r="L24" s="682"/>
      <c r="M24" s="682"/>
      <c r="N24" s="682"/>
      <c r="O24" s="682"/>
      <c r="P24" s="682"/>
      <c r="Q24" s="682"/>
      <c r="R24" s="682"/>
      <c r="S24" s="682"/>
      <c r="T24" s="682"/>
      <c r="U24" s="685"/>
      <c r="V24" s="686"/>
      <c r="W24" s="686"/>
      <c r="X24" s="686"/>
      <c r="Y24" s="687"/>
    </row>
    <row r="25" spans="2:31">
      <c r="B25" s="2875" t="s">
        <v>187</v>
      </c>
      <c r="C25" s="673"/>
      <c r="D25" s="673" t="s">
        <v>781</v>
      </c>
      <c r="E25" s="673"/>
      <c r="F25" s="673"/>
      <c r="G25" s="673"/>
      <c r="H25" s="673"/>
      <c r="I25" s="673"/>
      <c r="J25" s="673"/>
      <c r="K25" s="673"/>
      <c r="L25" s="673"/>
      <c r="M25" s="673"/>
      <c r="N25" s="673"/>
      <c r="O25" s="673"/>
      <c r="P25" s="673"/>
      <c r="Q25" s="673"/>
      <c r="R25" s="673"/>
      <c r="S25" s="673"/>
      <c r="T25" s="673"/>
      <c r="U25" s="688"/>
      <c r="V25" s="689"/>
      <c r="W25" s="690"/>
      <c r="X25" s="690"/>
      <c r="Y25" s="691"/>
    </row>
    <row r="26" spans="2:31" ht="15.75" customHeight="1">
      <c r="B26" s="2862"/>
      <c r="C26" s="682"/>
      <c r="D26" s="682"/>
      <c r="E26" s="2876" t="s">
        <v>744</v>
      </c>
      <c r="F26" s="2845"/>
      <c r="G26" s="2845"/>
      <c r="H26" s="2845"/>
      <c r="I26" s="2845"/>
      <c r="J26" s="2845"/>
      <c r="K26" s="2845"/>
      <c r="L26" s="2845"/>
      <c r="M26" s="2845"/>
      <c r="N26" s="2845"/>
      <c r="O26" s="2845"/>
      <c r="P26" s="2845"/>
      <c r="Q26" s="2845"/>
      <c r="R26" s="2845"/>
      <c r="S26" s="2845"/>
      <c r="T26" s="2845"/>
      <c r="U26" s="2877"/>
      <c r="V26" s="692"/>
      <c r="W26" s="686"/>
      <c r="X26" s="686"/>
      <c r="Y26" s="687"/>
    </row>
    <row r="27" spans="2:31" ht="12.75" customHeight="1">
      <c r="B27" s="2862"/>
      <c r="C27" s="682"/>
      <c r="D27" s="682"/>
      <c r="E27" s="2845"/>
      <c r="F27" s="2845"/>
      <c r="G27" s="2845"/>
      <c r="H27" s="2845"/>
      <c r="I27" s="2845"/>
      <c r="J27" s="2845"/>
      <c r="K27" s="2845"/>
      <c r="L27" s="2845"/>
      <c r="M27" s="2845"/>
      <c r="N27" s="2845"/>
      <c r="O27" s="2845"/>
      <c r="P27" s="2845"/>
      <c r="Q27" s="2845"/>
      <c r="R27" s="2845"/>
      <c r="S27" s="2845"/>
      <c r="T27" s="2845"/>
      <c r="U27" s="2877"/>
      <c r="V27" s="692"/>
      <c r="W27" s="686"/>
      <c r="X27" s="686"/>
      <c r="Y27" s="687"/>
    </row>
    <row r="28" spans="2:31" ht="4.5" customHeight="1">
      <c r="B28" s="2862"/>
      <c r="C28" s="682"/>
      <c r="D28" s="682"/>
      <c r="E28" s="693"/>
      <c r="F28" s="693"/>
      <c r="G28" s="693"/>
      <c r="H28" s="693"/>
      <c r="I28" s="693"/>
      <c r="J28" s="693"/>
      <c r="K28" s="693"/>
      <c r="L28" s="693"/>
      <c r="M28" s="693"/>
      <c r="N28" s="693"/>
      <c r="O28" s="693"/>
      <c r="P28" s="693"/>
      <c r="Q28" s="693"/>
      <c r="R28" s="693"/>
      <c r="S28" s="693"/>
      <c r="T28" s="693"/>
      <c r="U28" s="693"/>
      <c r="V28" s="692"/>
      <c r="W28" s="686"/>
      <c r="X28" s="686"/>
      <c r="Y28" s="687"/>
    </row>
    <row r="29" spans="2:31" ht="24.75" customHeight="1">
      <c r="B29" s="2862"/>
      <c r="C29" s="682"/>
      <c r="D29" s="694"/>
      <c r="E29" s="2878"/>
      <c r="F29" s="2879"/>
      <c r="G29" s="2879"/>
      <c r="H29" s="2879"/>
      <c r="I29" s="2879"/>
      <c r="J29" s="2879"/>
      <c r="K29" s="2879"/>
      <c r="L29" s="2880"/>
      <c r="M29" s="2881" t="s">
        <v>188</v>
      </c>
      <c r="N29" s="2882"/>
      <c r="O29" s="2883"/>
      <c r="P29" s="2881" t="s">
        <v>189</v>
      </c>
      <c r="Q29" s="2882"/>
      <c r="R29" s="2883"/>
      <c r="S29" s="695"/>
      <c r="T29" s="696"/>
      <c r="U29" s="697"/>
      <c r="V29" s="698"/>
      <c r="W29" s="699"/>
      <c r="X29" s="699"/>
      <c r="Y29" s="700"/>
    </row>
    <row r="30" spans="2:31" ht="30" customHeight="1">
      <c r="B30" s="2862"/>
      <c r="C30" s="682"/>
      <c r="D30" s="701" t="s">
        <v>235</v>
      </c>
      <c r="E30" s="2793" t="s">
        <v>713</v>
      </c>
      <c r="F30" s="2793"/>
      <c r="G30" s="2793"/>
      <c r="H30" s="2793"/>
      <c r="I30" s="2793"/>
      <c r="J30" s="2793"/>
      <c r="K30" s="2793"/>
      <c r="L30" s="2793"/>
      <c r="M30" s="2791"/>
      <c r="N30" s="2792"/>
      <c r="O30" s="702" t="s">
        <v>247</v>
      </c>
      <c r="P30" s="2791"/>
      <c r="Q30" s="2792"/>
      <c r="R30" s="702" t="s">
        <v>195</v>
      </c>
      <c r="S30" s="703"/>
      <c r="T30" s="704"/>
      <c r="U30" s="705"/>
      <c r="V30" s="706"/>
      <c r="W30" s="707"/>
      <c r="X30" s="707"/>
      <c r="Y30" s="708"/>
    </row>
    <row r="31" spans="2:31" ht="36" customHeight="1">
      <c r="B31" s="2862"/>
      <c r="C31" s="682"/>
      <c r="D31" s="701" t="s">
        <v>373</v>
      </c>
      <c r="E31" s="2793" t="s">
        <v>426</v>
      </c>
      <c r="F31" s="2793"/>
      <c r="G31" s="2793"/>
      <c r="H31" s="2793"/>
      <c r="I31" s="2793"/>
      <c r="J31" s="2793"/>
      <c r="K31" s="2793"/>
      <c r="L31" s="2793"/>
      <c r="M31" s="2791"/>
      <c r="N31" s="2792"/>
      <c r="O31" s="702" t="s">
        <v>247</v>
      </c>
      <c r="P31" s="2816"/>
      <c r="Q31" s="2816"/>
      <c r="R31" s="2816"/>
      <c r="S31" s="2817" t="s">
        <v>427</v>
      </c>
      <c r="T31" s="2664"/>
      <c r="U31" s="2665"/>
      <c r="V31" s="2794" t="str">
        <f>IF(OR(M30="",M31=""),"",IF(M31/M30&gt;=0.3,"○","×"))</f>
        <v/>
      </c>
      <c r="W31" s="2795"/>
      <c r="X31" s="2795"/>
      <c r="Y31" s="2796"/>
      <c r="AD31" s="646">
        <v>0</v>
      </c>
    </row>
    <row r="32" spans="2:31" ht="36" customHeight="1">
      <c r="B32" s="2862"/>
      <c r="C32" s="682"/>
      <c r="D32" s="701" t="s">
        <v>156</v>
      </c>
      <c r="E32" s="2793" t="s">
        <v>428</v>
      </c>
      <c r="F32" s="2793"/>
      <c r="G32" s="2793"/>
      <c r="H32" s="2793"/>
      <c r="I32" s="2793"/>
      <c r="J32" s="2793"/>
      <c r="K32" s="2793"/>
      <c r="L32" s="2793"/>
      <c r="M32" s="2791"/>
      <c r="N32" s="2792"/>
      <c r="O32" s="702" t="s">
        <v>247</v>
      </c>
      <c r="P32" s="2816"/>
      <c r="Q32" s="2816"/>
      <c r="R32" s="2816"/>
      <c r="S32" s="2817" t="s">
        <v>429</v>
      </c>
      <c r="T32" s="2664"/>
      <c r="U32" s="2665"/>
      <c r="V32" s="2794" t="str">
        <f>IF(OR(M30="",M32=""),"",IF(M32/M30&gt;=0.5,"○","×"))</f>
        <v/>
      </c>
      <c r="W32" s="2795"/>
      <c r="X32" s="2795"/>
      <c r="Y32" s="2796"/>
      <c r="AD32" s="646">
        <v>0</v>
      </c>
      <c r="AE32" s="665" t="str">
        <f>IF(OR(V31="○",V32="○",V33="○",V34="〇"),"1","2")</f>
        <v>2</v>
      </c>
    </row>
    <row r="33" spans="1:37" ht="36" customHeight="1">
      <c r="B33" s="2862"/>
      <c r="C33" s="682"/>
      <c r="D33" s="701" t="s">
        <v>374</v>
      </c>
      <c r="E33" s="2818" t="s">
        <v>714</v>
      </c>
      <c r="F33" s="2818"/>
      <c r="G33" s="2818"/>
      <c r="H33" s="2818"/>
      <c r="I33" s="2818"/>
      <c r="J33" s="2818"/>
      <c r="K33" s="2818"/>
      <c r="L33" s="2818"/>
      <c r="M33" s="2819"/>
      <c r="N33" s="2819"/>
      <c r="O33" s="2819"/>
      <c r="P33" s="2791"/>
      <c r="Q33" s="2792"/>
      <c r="R33" s="702" t="s">
        <v>195</v>
      </c>
      <c r="S33" s="2820" t="s">
        <v>430</v>
      </c>
      <c r="T33" s="2645"/>
      <c r="U33" s="2646"/>
      <c r="V33" s="2794" t="str">
        <f>IF(P33="","",IF(P30=0,"×",IF(OR(P30="",P33=""),"",IF(P33/P30&gt;=0.4,"○","×"))))</f>
        <v/>
      </c>
      <c r="W33" s="2795"/>
      <c r="X33" s="2795"/>
      <c r="Y33" s="2796"/>
      <c r="AD33" s="646">
        <v>1</v>
      </c>
    </row>
    <row r="34" spans="1:37" ht="36" customHeight="1">
      <c r="B34" s="2862"/>
      <c r="C34" s="682"/>
      <c r="D34" s="701" t="s">
        <v>615</v>
      </c>
      <c r="E34" s="2821" t="s">
        <v>743</v>
      </c>
      <c r="F34" s="2821"/>
      <c r="G34" s="2821"/>
      <c r="H34" s="2821"/>
      <c r="I34" s="2821"/>
      <c r="J34" s="2821"/>
      <c r="K34" s="2821"/>
      <c r="L34" s="2821"/>
      <c r="M34" s="2789"/>
      <c r="N34" s="2790"/>
      <c r="O34" s="2790"/>
      <c r="P34" s="2790"/>
      <c r="Q34" s="2790"/>
      <c r="R34" s="723" t="s">
        <v>247</v>
      </c>
      <c r="S34" s="2820" t="s">
        <v>742</v>
      </c>
      <c r="T34" s="2645"/>
      <c r="U34" s="2646"/>
      <c r="V34" s="2794" t="str">
        <f>IF(M34="","",IF(M34&gt;=1,"○","×"))</f>
        <v/>
      </c>
      <c r="W34" s="2795"/>
      <c r="X34" s="2795"/>
      <c r="Y34" s="2796"/>
      <c r="AD34" s="646">
        <v>1</v>
      </c>
    </row>
    <row r="35" spans="1:37">
      <c r="B35" s="2862"/>
      <c r="C35" s="682"/>
      <c r="D35" s="682" t="s">
        <v>431</v>
      </c>
      <c r="E35" s="682"/>
      <c r="F35" s="682"/>
      <c r="G35" s="682"/>
      <c r="H35" s="682"/>
      <c r="I35" s="682"/>
      <c r="J35" s="682"/>
      <c r="K35" s="682"/>
      <c r="L35" s="682"/>
      <c r="M35" s="682"/>
      <c r="N35" s="682"/>
      <c r="O35" s="682"/>
      <c r="P35" s="682"/>
      <c r="Q35" s="682"/>
      <c r="R35" s="682"/>
      <c r="S35" s="682"/>
      <c r="T35" s="682"/>
      <c r="U35" s="682"/>
      <c r="V35" s="692"/>
      <c r="W35" s="686"/>
      <c r="X35" s="686"/>
      <c r="Y35" s="687"/>
    </row>
    <row r="36" spans="1:37" ht="4.5" customHeight="1">
      <c r="B36" s="2862"/>
      <c r="C36" s="682"/>
      <c r="D36" s="682"/>
      <c r="E36" s="682"/>
      <c r="F36" s="682"/>
      <c r="G36" s="682"/>
      <c r="H36" s="682"/>
      <c r="I36" s="682"/>
      <c r="J36" s="682"/>
      <c r="K36" s="682"/>
      <c r="L36" s="682"/>
      <c r="M36" s="682"/>
      <c r="N36" s="682"/>
      <c r="O36" s="682"/>
      <c r="P36" s="682"/>
      <c r="Q36" s="682"/>
      <c r="R36" s="682"/>
      <c r="S36" s="682"/>
      <c r="T36" s="682"/>
      <c r="U36" s="682"/>
      <c r="V36" s="692"/>
      <c r="W36" s="686"/>
      <c r="X36" s="686"/>
      <c r="Y36" s="687"/>
    </row>
    <row r="37" spans="1:37" s="646" customFormat="1" ht="39" customHeight="1">
      <c r="A37" s="644"/>
      <c r="B37" s="2862"/>
      <c r="C37" s="709"/>
      <c r="D37" s="2815" t="s">
        <v>432</v>
      </c>
      <c r="E37" s="2815"/>
      <c r="F37" s="2815"/>
      <c r="G37" s="2815"/>
      <c r="H37" s="2815"/>
      <c r="I37" s="2815"/>
      <c r="J37" s="2815"/>
      <c r="K37" s="2815"/>
      <c r="L37" s="2815"/>
      <c r="M37" s="2815"/>
      <c r="N37" s="2815"/>
      <c r="O37" s="2815"/>
      <c r="P37" s="2815"/>
      <c r="Q37" s="2815"/>
      <c r="R37" s="2815"/>
      <c r="S37" s="2815"/>
      <c r="T37" s="2815"/>
      <c r="U37" s="2815"/>
      <c r="V37" s="677"/>
      <c r="W37" s="677"/>
      <c r="X37" s="677"/>
      <c r="Y37" s="678"/>
      <c r="Z37" s="644"/>
      <c r="AA37" s="645"/>
      <c r="AE37" s="665">
        <v>2</v>
      </c>
      <c r="AK37" s="682"/>
    </row>
    <row r="38" spans="1:37" s="646" customFormat="1" ht="19.5" customHeight="1">
      <c r="A38" s="644"/>
      <c r="B38" s="2862"/>
      <c r="C38" s="682"/>
      <c r="D38" s="682" t="s">
        <v>433</v>
      </c>
      <c r="E38" s="693"/>
      <c r="F38" s="693"/>
      <c r="G38" s="693"/>
      <c r="H38" s="693"/>
      <c r="I38" s="693"/>
      <c r="J38" s="693"/>
      <c r="K38" s="693"/>
      <c r="L38" s="693"/>
      <c r="M38" s="693"/>
      <c r="N38" s="693"/>
      <c r="O38" s="693"/>
      <c r="P38" s="693"/>
      <c r="Q38" s="693"/>
      <c r="R38" s="693"/>
      <c r="S38" s="693"/>
      <c r="T38" s="693"/>
      <c r="U38" s="693"/>
      <c r="V38" s="710"/>
      <c r="W38" s="711"/>
      <c r="X38" s="711"/>
      <c r="Y38" s="712"/>
      <c r="Z38" s="644"/>
      <c r="AA38" s="645"/>
      <c r="AK38" s="682"/>
    </row>
    <row r="39" spans="1:37" s="646" customFormat="1" ht="24.75" customHeight="1">
      <c r="A39" s="644"/>
      <c r="B39" s="2862"/>
      <c r="C39" s="682"/>
      <c r="D39" s="682"/>
      <c r="E39" s="713" t="s">
        <v>434</v>
      </c>
      <c r="F39" s="693"/>
      <c r="G39" s="693"/>
      <c r="H39" s="693"/>
      <c r="I39" s="693"/>
      <c r="J39" s="693"/>
      <c r="K39" s="693"/>
      <c r="L39" s="693"/>
      <c r="M39" s="693"/>
      <c r="N39" s="693"/>
      <c r="O39" s="693"/>
      <c r="P39" s="693"/>
      <c r="Q39" s="693"/>
      <c r="R39" s="693"/>
      <c r="S39" s="693"/>
      <c r="T39" s="693"/>
      <c r="U39" s="693"/>
      <c r="V39" s="710"/>
      <c r="W39" s="711"/>
      <c r="X39" s="711"/>
      <c r="Y39" s="712"/>
      <c r="Z39" s="644"/>
      <c r="AA39" s="645"/>
      <c r="AK39" s="682"/>
    </row>
    <row r="40" spans="1:37" s="646" customFormat="1" ht="26.25" customHeight="1">
      <c r="A40" s="644"/>
      <c r="B40" s="2862"/>
      <c r="C40" s="682"/>
      <c r="E40" s="682"/>
      <c r="F40" s="2822" t="s">
        <v>197</v>
      </c>
      <c r="G40" s="2822"/>
      <c r="H40" s="2822"/>
      <c r="I40" s="2823" t="s">
        <v>198</v>
      </c>
      <c r="J40" s="2823"/>
      <c r="K40" s="2823"/>
      <c r="L40" s="2822" t="s">
        <v>382</v>
      </c>
      <c r="M40" s="2822"/>
      <c r="N40" s="2822"/>
      <c r="O40" s="682"/>
      <c r="P40" s="682"/>
      <c r="Q40" s="682"/>
      <c r="R40" s="682"/>
      <c r="S40" s="682"/>
      <c r="T40" s="682"/>
      <c r="U40" s="682"/>
      <c r="V40" s="2824" t="str">
        <f>IF(OR(T41="",K48=""),"",IF(T41*1&lt;=K48,"○","×"))</f>
        <v/>
      </c>
      <c r="W40" s="2825"/>
      <c r="X40" s="2825"/>
      <c r="Y40" s="2826"/>
      <c r="Z40" s="644"/>
      <c r="AA40" s="645"/>
      <c r="AK40" s="682"/>
    </row>
    <row r="41" spans="1:37" s="646" customFormat="1" ht="25.5" customHeight="1">
      <c r="A41" s="644"/>
      <c r="B41" s="2862"/>
      <c r="C41" s="682"/>
      <c r="D41" s="707"/>
      <c r="E41" s="644"/>
      <c r="F41" s="644"/>
      <c r="G41" s="677"/>
      <c r="H41" s="707" t="s">
        <v>247</v>
      </c>
      <c r="I41" s="644"/>
      <c r="J41" s="677"/>
      <c r="K41" s="714" t="s">
        <v>195</v>
      </c>
      <c r="L41" s="644"/>
      <c r="M41" s="715"/>
      <c r="N41" s="644" t="s">
        <v>247</v>
      </c>
      <c r="O41" s="2827" t="s">
        <v>237</v>
      </c>
      <c r="P41" s="2827"/>
      <c r="Q41" s="2827"/>
      <c r="R41" s="2827"/>
      <c r="S41" s="2827"/>
      <c r="T41" s="716" t="str">
        <f>IF(OR(G41="",OR(J41="",M41="")),"",IF(OR(G41&lt;=10,OR(J41&lt;=450,M41&lt;=40)),"1",IF(OR(G41&lt;=20,OR(J41&lt;=900,M41&lt;=80)),"2",IF(OR(G41&lt;=30,OR(J41&lt;=1350,M41&lt;=120)),"3",IF(OR(G41&lt;=40,OR(J41&lt;=1800,M41&lt;=160)),"4","5")))))</f>
        <v/>
      </c>
      <c r="U41" s="711" t="s">
        <v>247</v>
      </c>
      <c r="V41" s="692"/>
      <c r="W41" s="686"/>
      <c r="X41" s="686"/>
      <c r="Y41" s="687"/>
      <c r="Z41" s="644"/>
      <c r="AA41" s="645"/>
      <c r="AK41" s="682"/>
    </row>
    <row r="42" spans="1:37" s="646" customFormat="1" ht="25.5" customHeight="1">
      <c r="A42" s="644"/>
      <c r="B42" s="2862"/>
      <c r="C42" s="682"/>
      <c r="D42" s="707"/>
      <c r="E42" s="717" t="s">
        <v>199</v>
      </c>
      <c r="F42" s="644"/>
      <c r="G42" s="711"/>
      <c r="H42" s="707"/>
      <c r="I42" s="644"/>
      <c r="J42" s="711"/>
      <c r="K42" s="714"/>
      <c r="L42" s="644"/>
      <c r="M42" s="718"/>
      <c r="N42" s="644"/>
      <c r="O42" s="719"/>
      <c r="P42" s="719"/>
      <c r="Q42" s="719"/>
      <c r="R42" s="719"/>
      <c r="S42" s="719"/>
      <c r="T42" s="720"/>
      <c r="U42" s="711"/>
      <c r="V42" s="692"/>
      <c r="W42" s="686"/>
      <c r="X42" s="686"/>
      <c r="Y42" s="687"/>
      <c r="Z42" s="644"/>
      <c r="AA42" s="645"/>
      <c r="AK42" s="682"/>
    </row>
    <row r="43" spans="1:37" s="646" customFormat="1" ht="30" customHeight="1">
      <c r="A43" s="644"/>
      <c r="B43" s="2862"/>
      <c r="C43" s="682"/>
      <c r="D43" s="707"/>
      <c r="E43" s="2834" t="s">
        <v>435</v>
      </c>
      <c r="F43" s="2679"/>
      <c r="G43" s="2679"/>
      <c r="H43" s="2679"/>
      <c r="I43" s="2679"/>
      <c r="J43" s="2679"/>
      <c r="K43" s="2679"/>
      <c r="L43" s="2679"/>
      <c r="M43" s="2679"/>
      <c r="N43" s="2679"/>
      <c r="O43" s="2679"/>
      <c r="P43" s="2679"/>
      <c r="Q43" s="2679"/>
      <c r="R43" s="2679"/>
      <c r="S43" s="2679"/>
      <c r="T43" s="2679"/>
      <c r="U43" s="2680"/>
      <c r="V43" s="692"/>
      <c r="W43" s="686"/>
      <c r="X43" s="686"/>
      <c r="Y43" s="687"/>
      <c r="Z43" s="644"/>
      <c r="AA43" s="645"/>
      <c r="AK43" s="682"/>
    </row>
    <row r="44" spans="1:37" s="646" customFormat="1" ht="25.5" customHeight="1">
      <c r="A44" s="644"/>
      <c r="B44" s="2862"/>
      <c r="C44" s="682"/>
      <c r="D44" s="707"/>
      <c r="E44" s="644"/>
      <c r="F44" s="644"/>
      <c r="G44" s="711" t="s">
        <v>436</v>
      </c>
      <c r="H44" s="707"/>
      <c r="I44" s="644"/>
      <c r="J44" s="711"/>
      <c r="K44" s="714"/>
      <c r="L44" s="644"/>
      <c r="M44" s="718"/>
      <c r="N44" s="644"/>
      <c r="O44" s="719"/>
      <c r="P44" s="719"/>
      <c r="Q44" s="719"/>
      <c r="R44" s="719"/>
      <c r="S44" s="719"/>
      <c r="T44" s="720"/>
      <c r="U44" s="711"/>
      <c r="V44" s="692"/>
      <c r="W44" s="686"/>
      <c r="X44" s="686"/>
      <c r="Y44" s="687"/>
      <c r="Z44" s="644"/>
      <c r="AA44" s="645"/>
      <c r="AK44" s="682"/>
    </row>
    <row r="45" spans="1:37" s="646" customFormat="1" ht="25.5" customHeight="1">
      <c r="A45" s="644"/>
      <c r="B45" s="2862"/>
      <c r="C45" s="682"/>
      <c r="D45" s="707"/>
      <c r="E45" s="644"/>
      <c r="F45" s="644"/>
      <c r="G45" s="721"/>
      <c r="H45" s="707" t="s">
        <v>247</v>
      </c>
      <c r="I45" s="644"/>
      <c r="J45" s="711"/>
      <c r="K45" s="714"/>
      <c r="L45" s="644" t="s">
        <v>437</v>
      </c>
      <c r="M45" s="718"/>
      <c r="N45" s="644"/>
      <c r="O45" s="719"/>
      <c r="P45" s="719"/>
      <c r="Q45" s="719"/>
      <c r="R45" s="719"/>
      <c r="S45" s="719"/>
      <c r="T45" s="716" t="str">
        <f>IF(OR(G45=""),"",IF(OR(G45&lt;=50),"1",IF(OR(G45&lt;=100),"2",IF(OR(G45&lt;=150),"3",IF(OR(G45&lt;=200),"4",IF(OR(G45&lt;=250),"5","6"))))))</f>
        <v/>
      </c>
      <c r="U45" s="711" t="s">
        <v>247</v>
      </c>
      <c r="V45" s="2824" t="str">
        <f>IF(OR(T41="",K48=""),"",IF(AND(T45&gt;=3,K48&gt;=3),"○","×"))</f>
        <v/>
      </c>
      <c r="W45" s="2825"/>
      <c r="X45" s="2825"/>
      <c r="Y45" s="2826"/>
      <c r="Z45" s="644"/>
      <c r="AA45" s="645"/>
      <c r="AE45" s="665" t="str">
        <f>IF(OR(V40="○",V45="○"),"1","2")</f>
        <v>2</v>
      </c>
      <c r="AK45" s="682"/>
    </row>
    <row r="46" spans="1:37" s="646" customFormat="1" ht="12" customHeight="1">
      <c r="A46" s="644"/>
      <c r="B46" s="2862"/>
      <c r="C46" s="682"/>
      <c r="D46" s="682"/>
      <c r="E46" s="644"/>
      <c r="F46" s="682"/>
      <c r="G46" s="644"/>
      <c r="H46" s="682"/>
      <c r="I46" s="682"/>
      <c r="J46" s="682"/>
      <c r="K46" s="682"/>
      <c r="L46" s="682"/>
      <c r="M46" s="682"/>
      <c r="N46" s="682"/>
      <c r="O46" s="682"/>
      <c r="P46" s="682"/>
      <c r="Q46" s="682"/>
      <c r="R46" s="682"/>
      <c r="S46" s="682"/>
      <c r="T46" s="682"/>
      <c r="U46" s="682"/>
      <c r="V46" s="692"/>
      <c r="W46" s="686"/>
      <c r="X46" s="686"/>
      <c r="Y46" s="687"/>
      <c r="Z46" s="644"/>
      <c r="AA46" s="645"/>
      <c r="AK46" s="682"/>
    </row>
    <row r="47" spans="1:37" s="646" customFormat="1" ht="22.5" customHeight="1">
      <c r="A47" s="644"/>
      <c r="B47" s="2862"/>
      <c r="C47" s="682"/>
      <c r="D47" s="2828"/>
      <c r="E47" s="2829"/>
      <c r="F47" s="2829"/>
      <c r="G47" s="2829"/>
      <c r="H47" s="2829"/>
      <c r="I47" s="2829"/>
      <c r="J47" s="2830"/>
      <c r="K47" s="2831" t="s">
        <v>200</v>
      </c>
      <c r="L47" s="2832"/>
      <c r="M47" s="2832"/>
      <c r="N47" s="2832"/>
      <c r="O47" s="2833"/>
      <c r="P47" s="2831" t="s">
        <v>201</v>
      </c>
      <c r="Q47" s="2832"/>
      <c r="R47" s="2832"/>
      <c r="S47" s="2832"/>
      <c r="T47" s="2833"/>
      <c r="U47" s="682"/>
      <c r="V47" s="692"/>
      <c r="W47" s="686"/>
      <c r="X47" s="686"/>
      <c r="Y47" s="687"/>
      <c r="Z47" s="644"/>
      <c r="AA47" s="645"/>
      <c r="AK47" s="682"/>
    </row>
    <row r="48" spans="1:37" s="646" customFormat="1" ht="22.5" customHeight="1">
      <c r="A48" s="644"/>
      <c r="B48" s="2862"/>
      <c r="C48" s="682"/>
      <c r="D48" s="2835" t="s">
        <v>202</v>
      </c>
      <c r="E48" s="2836"/>
      <c r="F48" s="2836"/>
      <c r="G48" s="2836"/>
      <c r="H48" s="2836"/>
      <c r="I48" s="2837"/>
      <c r="J48" s="722" t="s">
        <v>203</v>
      </c>
      <c r="K48" s="2841"/>
      <c r="L48" s="2726"/>
      <c r="M48" s="2726"/>
      <c r="N48" s="2726"/>
      <c r="O48" s="723" t="s">
        <v>247</v>
      </c>
      <c r="P48" s="2842"/>
      <c r="Q48" s="2843"/>
      <c r="R48" s="2843"/>
      <c r="S48" s="2843"/>
      <c r="T48" s="2844"/>
      <c r="U48" s="682"/>
      <c r="V48" s="692"/>
      <c r="W48" s="686"/>
      <c r="X48" s="686"/>
      <c r="Y48" s="687"/>
      <c r="Z48" s="644"/>
      <c r="AA48" s="645"/>
      <c r="AK48" s="682"/>
    </row>
    <row r="49" spans="1:37" s="646" customFormat="1" ht="22.5" customHeight="1">
      <c r="A49" s="644"/>
      <c r="B49" s="2862"/>
      <c r="C49" s="682"/>
      <c r="D49" s="2838"/>
      <c r="E49" s="2839"/>
      <c r="F49" s="2839"/>
      <c r="G49" s="2839"/>
      <c r="H49" s="2839"/>
      <c r="I49" s="2840"/>
      <c r="J49" s="722" t="s">
        <v>204</v>
      </c>
      <c r="K49" s="2791"/>
      <c r="L49" s="2730"/>
      <c r="M49" s="2730"/>
      <c r="N49" s="2730"/>
      <c r="O49" s="723" t="s">
        <v>247</v>
      </c>
      <c r="P49" s="2791"/>
      <c r="Q49" s="2730"/>
      <c r="R49" s="2730"/>
      <c r="S49" s="2730"/>
      <c r="T49" s="723" t="s">
        <v>247</v>
      </c>
      <c r="U49" s="682"/>
      <c r="V49" s="692"/>
      <c r="W49" s="686"/>
      <c r="X49" s="686"/>
      <c r="Y49" s="687"/>
      <c r="Z49" s="644"/>
      <c r="AA49" s="645"/>
      <c r="AK49" s="682"/>
    </row>
    <row r="50" spans="1:37" s="646" customFormat="1" ht="22.5" customHeight="1">
      <c r="A50" s="644"/>
      <c r="B50" s="2862"/>
      <c r="C50" s="682"/>
      <c r="D50" s="724"/>
      <c r="E50" s="724"/>
      <c r="F50" s="724"/>
      <c r="G50" s="724"/>
      <c r="H50" s="724"/>
      <c r="I50" s="724"/>
      <c r="J50" s="686"/>
      <c r="K50" s="725"/>
      <c r="L50" s="324"/>
      <c r="M50" s="324"/>
      <c r="N50" s="324"/>
      <c r="O50" s="686"/>
      <c r="P50" s="725"/>
      <c r="Q50" s="324"/>
      <c r="R50" s="324"/>
      <c r="S50" s="324"/>
      <c r="T50" s="686"/>
      <c r="U50" s="682"/>
      <c r="V50" s="692"/>
      <c r="W50" s="686"/>
      <c r="X50" s="686"/>
      <c r="Y50" s="687"/>
      <c r="Z50" s="644"/>
      <c r="AA50" s="645"/>
      <c r="AK50" s="682"/>
    </row>
    <row r="51" spans="1:37" s="646" customFormat="1" ht="28.5" customHeight="1">
      <c r="A51" s="644"/>
      <c r="B51" s="2862"/>
      <c r="C51" s="682"/>
      <c r="D51" s="2845" t="s">
        <v>438</v>
      </c>
      <c r="E51" s="2856"/>
      <c r="F51" s="2856"/>
      <c r="G51" s="2856"/>
      <c r="H51" s="2856"/>
      <c r="I51" s="2856"/>
      <c r="J51" s="2856"/>
      <c r="K51" s="2856"/>
      <c r="L51" s="2856"/>
      <c r="M51" s="2856"/>
      <c r="N51" s="2856"/>
      <c r="O51" s="2856"/>
      <c r="P51" s="2856"/>
      <c r="Q51" s="2856"/>
      <c r="R51" s="2856"/>
      <c r="S51" s="2856"/>
      <c r="T51" s="2856"/>
      <c r="U51" s="2857"/>
      <c r="V51" s="2824" t="str">
        <f>IF(OR(T41="",K48=""),"",IF(T41+1&lt;=K48,"○","×"))</f>
        <v/>
      </c>
      <c r="W51" s="2825"/>
      <c r="X51" s="2825"/>
      <c r="Y51" s="2826"/>
      <c r="Z51" s="644"/>
      <c r="AA51" s="645"/>
      <c r="AE51" s="665" t="str">
        <f>IF(OR(V51="○"),"1","2")</f>
        <v>2</v>
      </c>
      <c r="AK51" s="682"/>
    </row>
    <row r="52" spans="1:37" s="646" customFormat="1" ht="8.25" customHeight="1">
      <c r="A52" s="644"/>
      <c r="B52" s="2862"/>
      <c r="C52" s="682"/>
      <c r="D52" s="682"/>
      <c r="E52" s="682"/>
      <c r="F52" s="682"/>
      <c r="G52" s="682"/>
      <c r="H52" s="682"/>
      <c r="I52" s="682"/>
      <c r="J52" s="682"/>
      <c r="K52" s="682"/>
      <c r="L52" s="682"/>
      <c r="M52" s="682"/>
      <c r="N52" s="682"/>
      <c r="O52" s="682"/>
      <c r="P52" s="682"/>
      <c r="Q52" s="682"/>
      <c r="R52" s="682"/>
      <c r="S52" s="682"/>
      <c r="T52" s="682"/>
      <c r="U52" s="682"/>
      <c r="V52" s="2858"/>
      <c r="W52" s="2859"/>
      <c r="X52" s="2859"/>
      <c r="Y52" s="2860"/>
      <c r="Z52" s="644"/>
      <c r="AA52" s="645"/>
      <c r="AK52" s="682"/>
    </row>
    <row r="53" spans="1:37" s="646" customFormat="1" ht="6" customHeight="1">
      <c r="A53" s="644"/>
      <c r="B53" s="726"/>
      <c r="C53" s="673"/>
      <c r="D53" s="673"/>
      <c r="E53" s="673"/>
      <c r="F53" s="673"/>
      <c r="G53" s="673"/>
      <c r="H53" s="673"/>
      <c r="I53" s="673"/>
      <c r="J53" s="673"/>
      <c r="K53" s="673"/>
      <c r="L53" s="673"/>
      <c r="M53" s="673"/>
      <c r="N53" s="673"/>
      <c r="O53" s="673"/>
      <c r="P53" s="673"/>
      <c r="Q53" s="673"/>
      <c r="R53" s="673"/>
      <c r="S53" s="673"/>
      <c r="T53" s="673"/>
      <c r="U53" s="673"/>
      <c r="V53" s="686"/>
      <c r="W53" s="686"/>
      <c r="X53" s="686"/>
      <c r="Y53" s="687"/>
      <c r="Z53" s="644"/>
      <c r="AA53" s="645"/>
      <c r="AK53" s="682"/>
    </row>
    <row r="54" spans="1:37" s="646" customFormat="1" ht="17.25" customHeight="1">
      <c r="A54" s="644"/>
      <c r="B54" s="2861" t="s">
        <v>205</v>
      </c>
      <c r="C54" s="726"/>
      <c r="D54" s="2863" t="s">
        <v>782</v>
      </c>
      <c r="E54" s="2863"/>
      <c r="F54" s="2863"/>
      <c r="G54" s="2863"/>
      <c r="H54" s="2863"/>
      <c r="I54" s="2863"/>
      <c r="J54" s="2863"/>
      <c r="K54" s="2863"/>
      <c r="L54" s="2863"/>
      <c r="M54" s="2863"/>
      <c r="N54" s="2863"/>
      <c r="O54" s="2863"/>
      <c r="P54" s="2863"/>
      <c r="Q54" s="2863"/>
      <c r="R54" s="2863"/>
      <c r="S54" s="2863"/>
      <c r="T54" s="2863"/>
      <c r="U54" s="2864"/>
      <c r="V54" s="727"/>
      <c r="W54" s="727"/>
      <c r="X54" s="727"/>
      <c r="Y54" s="728"/>
      <c r="Z54" s="644"/>
      <c r="AA54" s="645"/>
      <c r="AK54" s="682"/>
    </row>
    <row r="55" spans="1:37" s="646" customFormat="1" ht="20.25" customHeight="1">
      <c r="A55" s="644"/>
      <c r="B55" s="2862"/>
      <c r="C55" s="684"/>
      <c r="D55" s="2865"/>
      <c r="E55" s="2865"/>
      <c r="F55" s="2865"/>
      <c r="G55" s="2865"/>
      <c r="H55" s="2865"/>
      <c r="I55" s="2865"/>
      <c r="J55" s="2865"/>
      <c r="K55" s="2865"/>
      <c r="L55" s="2865"/>
      <c r="M55" s="2865"/>
      <c r="N55" s="2865"/>
      <c r="O55" s="2865"/>
      <c r="P55" s="2865"/>
      <c r="Q55" s="2865"/>
      <c r="R55" s="2865"/>
      <c r="S55" s="2865"/>
      <c r="T55" s="2865"/>
      <c r="U55" s="2866"/>
      <c r="V55" s="677"/>
      <c r="W55" s="677"/>
      <c r="X55" s="677"/>
      <c r="Y55" s="678"/>
      <c r="Z55" s="644"/>
      <c r="AA55" s="645"/>
      <c r="AE55" s="729">
        <v>2</v>
      </c>
      <c r="AK55" s="682"/>
    </row>
    <row r="56" spans="1:37" s="646" customFormat="1" ht="11.25" customHeight="1">
      <c r="A56" s="644"/>
      <c r="B56" s="2862"/>
      <c r="C56" s="709"/>
      <c r="D56" s="2867"/>
      <c r="E56" s="2867"/>
      <c r="F56" s="2867"/>
      <c r="G56" s="2867"/>
      <c r="H56" s="2867"/>
      <c r="I56" s="2867"/>
      <c r="J56" s="2867"/>
      <c r="K56" s="2867"/>
      <c r="L56" s="2867"/>
      <c r="M56" s="2867"/>
      <c r="N56" s="2867"/>
      <c r="O56" s="2867"/>
      <c r="P56" s="2867"/>
      <c r="Q56" s="2867"/>
      <c r="R56" s="2867"/>
      <c r="S56" s="2867"/>
      <c r="T56" s="2867"/>
      <c r="U56" s="2868"/>
      <c r="V56" s="677"/>
      <c r="W56" s="677"/>
      <c r="X56" s="677"/>
      <c r="Y56" s="678"/>
      <c r="Z56" s="644"/>
      <c r="AA56" s="645"/>
      <c r="AK56" s="682"/>
    </row>
    <row r="57" spans="1:37" s="646" customFormat="1" ht="20.25" customHeight="1">
      <c r="A57" s="644"/>
      <c r="B57" s="2704"/>
      <c r="C57" s="682"/>
      <c r="D57" s="2865" t="s">
        <v>440</v>
      </c>
      <c r="E57" s="2865"/>
      <c r="F57" s="2865"/>
      <c r="G57" s="2865"/>
      <c r="H57" s="2865"/>
      <c r="I57" s="2865"/>
      <c r="J57" s="2865"/>
      <c r="K57" s="2865"/>
      <c r="L57" s="2865"/>
      <c r="M57" s="2865"/>
      <c r="N57" s="2865"/>
      <c r="O57" s="2865"/>
      <c r="P57" s="2865"/>
      <c r="Q57" s="2865"/>
      <c r="R57" s="2865"/>
      <c r="S57" s="2865"/>
      <c r="T57" s="2865"/>
      <c r="U57" s="2865"/>
      <c r="V57" s="730"/>
      <c r="W57" s="730"/>
      <c r="X57" s="730"/>
      <c r="Y57" s="731"/>
      <c r="Z57" s="644"/>
      <c r="AA57" s="645"/>
      <c r="AK57" s="682"/>
    </row>
    <row r="58" spans="1:37" s="646" customFormat="1" ht="16.5" customHeight="1">
      <c r="A58" s="644"/>
      <c r="B58" s="2704"/>
      <c r="C58" s="682"/>
      <c r="D58" s="2865"/>
      <c r="E58" s="2865"/>
      <c r="F58" s="2865"/>
      <c r="G58" s="2865"/>
      <c r="H58" s="2865"/>
      <c r="I58" s="2865"/>
      <c r="J58" s="2865"/>
      <c r="K58" s="2865"/>
      <c r="L58" s="2865"/>
      <c r="M58" s="2865"/>
      <c r="N58" s="2865"/>
      <c r="O58" s="2865"/>
      <c r="P58" s="2865"/>
      <c r="Q58" s="2865"/>
      <c r="R58" s="2865"/>
      <c r="S58" s="2865"/>
      <c r="T58" s="2865"/>
      <c r="U58" s="2865"/>
      <c r="V58" s="730"/>
      <c r="W58" s="730"/>
      <c r="X58" s="730"/>
      <c r="Y58" s="731"/>
      <c r="Z58" s="644"/>
      <c r="AA58" s="645"/>
      <c r="AE58" s="729">
        <v>2</v>
      </c>
      <c r="AK58" s="682"/>
    </row>
    <row r="59" spans="1:37" s="646" customFormat="1" ht="6.75" customHeight="1">
      <c r="A59" s="644"/>
      <c r="B59" s="2705"/>
      <c r="C59" s="667"/>
      <c r="D59" s="2867"/>
      <c r="E59" s="2867"/>
      <c r="F59" s="2867"/>
      <c r="G59" s="2867"/>
      <c r="H59" s="2867"/>
      <c r="I59" s="2867"/>
      <c r="J59" s="2867"/>
      <c r="K59" s="2867"/>
      <c r="L59" s="2867"/>
      <c r="M59" s="2867"/>
      <c r="N59" s="2867"/>
      <c r="O59" s="2867"/>
      <c r="P59" s="2867"/>
      <c r="Q59" s="2867"/>
      <c r="R59" s="2867"/>
      <c r="S59" s="2867"/>
      <c r="T59" s="2867"/>
      <c r="U59" s="2867"/>
      <c r="V59" s="732"/>
      <c r="W59" s="732"/>
      <c r="X59" s="732"/>
      <c r="Y59" s="733"/>
      <c r="Z59" s="644"/>
      <c r="AA59" s="645"/>
      <c r="AK59" s="682"/>
    </row>
    <row r="60" spans="1:37" s="646" customFormat="1" ht="20.25" customHeight="1" thickBot="1">
      <c r="A60" s="644"/>
      <c r="B60" s="682"/>
      <c r="C60" s="682"/>
      <c r="D60" s="693"/>
      <c r="E60" s="693"/>
      <c r="F60" s="693"/>
      <c r="G60" s="693"/>
      <c r="H60" s="693"/>
      <c r="I60" s="693"/>
      <c r="J60" s="693"/>
      <c r="K60" s="693"/>
      <c r="L60" s="693"/>
      <c r="M60" s="693"/>
      <c r="N60" s="693"/>
      <c r="O60" s="693"/>
      <c r="P60" s="693"/>
      <c r="Q60" s="693"/>
      <c r="R60" s="693"/>
      <c r="S60" s="693"/>
      <c r="T60" s="693"/>
      <c r="U60" s="693"/>
      <c r="V60" s="682"/>
      <c r="W60" s="682"/>
      <c r="X60" s="682"/>
      <c r="Y60" s="682"/>
      <c r="Z60" s="644"/>
      <c r="AA60" s="645"/>
      <c r="AK60" s="682"/>
    </row>
    <row r="61" spans="1:37" s="646" customFormat="1" ht="18.75" customHeight="1" thickTop="1" thickBot="1">
      <c r="A61" s="644"/>
      <c r="B61" s="2869" t="s">
        <v>206</v>
      </c>
      <c r="C61" s="2870"/>
      <c r="D61" s="2870"/>
      <c r="E61" s="2870"/>
      <c r="F61" s="2870"/>
      <c r="G61" s="2871"/>
      <c r="H61" s="2872" t="str">
        <f>IF(AND(AF14="1",AE32="1",AE37=1,AE45="1",AE55=1),"特定事業所加算（Ⅰ）該当",IF(OR(AND(AF14="1",AE32="1"),AND(AF14="1",AE37=1,AE45="1")),"特定事業所加算（Ⅱ）該当",IF(AND(AF14="1",AE55=1),"特定事業所加算（Ⅲ）該当",IF(AND(AF9="1",AE51="1",AE58=1),"特定事業所加算（Ⅳ）","非該当"))))</f>
        <v>非該当</v>
      </c>
      <c r="I61" s="2873"/>
      <c r="J61" s="2873"/>
      <c r="K61" s="2873"/>
      <c r="L61" s="2873"/>
      <c r="M61" s="2873"/>
      <c r="N61" s="2873"/>
      <c r="O61" s="2873"/>
      <c r="P61" s="2873"/>
      <c r="Q61" s="2873"/>
      <c r="R61" s="2873"/>
      <c r="S61" s="2873"/>
      <c r="T61" s="2873"/>
      <c r="U61" s="2873"/>
      <c r="V61" s="2873"/>
      <c r="W61" s="2873"/>
      <c r="X61" s="2873"/>
      <c r="Y61" s="2874"/>
      <c r="Z61" s="644"/>
      <c r="AA61" s="645"/>
      <c r="AK61" s="682"/>
    </row>
    <row r="62" spans="1:37" s="646" customFormat="1" ht="12.75" customHeight="1" thickTop="1">
      <c r="A62" s="644"/>
      <c r="B62" s="682"/>
      <c r="C62" s="682"/>
      <c r="D62" s="682"/>
      <c r="E62" s="682"/>
      <c r="F62" s="682"/>
      <c r="G62" s="682"/>
      <c r="H62" s="682"/>
      <c r="I62" s="682"/>
      <c r="J62" s="682"/>
      <c r="K62" s="682"/>
      <c r="L62" s="682"/>
      <c r="M62" s="682"/>
      <c r="N62" s="682"/>
      <c r="O62" s="682"/>
      <c r="P62" s="682"/>
      <c r="Q62" s="682"/>
      <c r="R62" s="682"/>
      <c r="S62" s="682"/>
      <c r="T62" s="682"/>
      <c r="U62" s="682"/>
      <c r="V62" s="682"/>
      <c r="W62" s="682"/>
      <c r="X62" s="682"/>
      <c r="Y62" s="682"/>
      <c r="Z62" s="644"/>
      <c r="AA62" s="645"/>
      <c r="AK62" s="682"/>
    </row>
    <row r="63" spans="1:37" s="646" customFormat="1" ht="3" customHeight="1">
      <c r="A63" s="644"/>
      <c r="B63" s="682"/>
      <c r="C63" s="682"/>
      <c r="D63" s="682"/>
      <c r="E63" s="682"/>
      <c r="F63" s="682"/>
      <c r="G63" s="682"/>
      <c r="H63" s="682"/>
      <c r="I63" s="682"/>
      <c r="J63" s="682"/>
      <c r="K63" s="682"/>
      <c r="L63" s="682"/>
      <c r="M63" s="682"/>
      <c r="N63" s="682"/>
      <c r="O63" s="682"/>
      <c r="P63" s="682"/>
      <c r="Q63" s="682"/>
      <c r="R63" s="682"/>
      <c r="S63" s="682"/>
      <c r="T63" s="682"/>
      <c r="U63" s="682"/>
      <c r="V63" s="682"/>
      <c r="W63" s="682"/>
      <c r="X63" s="682"/>
      <c r="Y63" s="682"/>
      <c r="Z63" s="644"/>
      <c r="AA63" s="645"/>
      <c r="AK63" s="682"/>
    </row>
    <row r="64" spans="1:37" s="646" customFormat="1" ht="18" customHeight="1">
      <c r="A64" s="644"/>
      <c r="B64" s="682" t="s">
        <v>207</v>
      </c>
      <c r="C64" s="2845" t="s">
        <v>704</v>
      </c>
      <c r="D64" s="2846"/>
      <c r="E64" s="2846"/>
      <c r="F64" s="2846"/>
      <c r="G64" s="2846"/>
      <c r="H64" s="2846"/>
      <c r="I64" s="2846"/>
      <c r="J64" s="2846"/>
      <c r="K64" s="2846"/>
      <c r="L64" s="2846"/>
      <c r="M64" s="2846"/>
      <c r="N64" s="2846"/>
      <c r="O64" s="2846"/>
      <c r="P64" s="2846"/>
      <c r="Q64" s="2846"/>
      <c r="R64" s="2846"/>
      <c r="S64" s="2846"/>
      <c r="T64" s="2846"/>
      <c r="U64" s="2846"/>
      <c r="V64" s="2846"/>
      <c r="W64" s="2846"/>
      <c r="X64" s="2846"/>
      <c r="Y64" s="2846"/>
      <c r="Z64" s="644"/>
      <c r="AA64" s="645"/>
      <c r="AK64" s="682"/>
    </row>
    <row r="65" spans="1:37" s="646" customFormat="1" ht="18" customHeight="1">
      <c r="A65" s="644"/>
      <c r="B65" s="707"/>
      <c r="C65" s="2846"/>
      <c r="D65" s="2846"/>
      <c r="E65" s="2846"/>
      <c r="F65" s="2846"/>
      <c r="G65" s="2846"/>
      <c r="H65" s="2846"/>
      <c r="I65" s="2846"/>
      <c r="J65" s="2846"/>
      <c r="K65" s="2846"/>
      <c r="L65" s="2846"/>
      <c r="M65" s="2846"/>
      <c r="N65" s="2846"/>
      <c r="O65" s="2846"/>
      <c r="P65" s="2846"/>
      <c r="Q65" s="2846"/>
      <c r="R65" s="2846"/>
      <c r="S65" s="2846"/>
      <c r="T65" s="2846"/>
      <c r="U65" s="2846"/>
      <c r="V65" s="2846"/>
      <c r="W65" s="2846"/>
      <c r="X65" s="2846"/>
      <c r="Y65" s="2846"/>
      <c r="Z65" s="707"/>
      <c r="AA65" s="645"/>
      <c r="AK65" s="682"/>
    </row>
    <row r="66" spans="1:37" s="646" customFormat="1" ht="18" customHeight="1">
      <c r="A66" s="644"/>
      <c r="B66" s="707" t="s">
        <v>238</v>
      </c>
      <c r="C66" s="2846"/>
      <c r="D66" s="2846"/>
      <c r="E66" s="2846"/>
      <c r="F66" s="2846"/>
      <c r="G66" s="2846"/>
      <c r="H66" s="2846"/>
      <c r="I66" s="2846"/>
      <c r="J66" s="2846"/>
      <c r="K66" s="2846"/>
      <c r="L66" s="2846"/>
      <c r="M66" s="2846"/>
      <c r="N66" s="2846"/>
      <c r="O66" s="2846"/>
      <c r="P66" s="2846"/>
      <c r="Q66" s="2846"/>
      <c r="R66" s="2846"/>
      <c r="S66" s="2846"/>
      <c r="T66" s="2846"/>
      <c r="U66" s="2846"/>
      <c r="V66" s="2846"/>
      <c r="W66" s="2846"/>
      <c r="X66" s="2846"/>
      <c r="Y66" s="2846"/>
      <c r="Z66" s="707"/>
      <c r="AA66" s="645"/>
      <c r="AK66" s="682"/>
    </row>
    <row r="67" spans="1:37" s="646" customFormat="1" ht="27.75" customHeight="1">
      <c r="A67" s="644"/>
      <c r="B67" s="707" t="s">
        <v>239</v>
      </c>
      <c r="C67" s="2846"/>
      <c r="D67" s="2846"/>
      <c r="E67" s="2846"/>
      <c r="F67" s="2846"/>
      <c r="G67" s="2846"/>
      <c r="H67" s="2846"/>
      <c r="I67" s="2846"/>
      <c r="J67" s="2846"/>
      <c r="K67" s="2846"/>
      <c r="L67" s="2846"/>
      <c r="M67" s="2846"/>
      <c r="N67" s="2846"/>
      <c r="O67" s="2846"/>
      <c r="P67" s="2846"/>
      <c r="Q67" s="2846"/>
      <c r="R67" s="2846"/>
      <c r="S67" s="2846"/>
      <c r="T67" s="2846"/>
      <c r="U67" s="2846"/>
      <c r="V67" s="2846"/>
      <c r="W67" s="2846"/>
      <c r="X67" s="2846"/>
      <c r="Y67" s="2846"/>
      <c r="Z67" s="707"/>
      <c r="AA67" s="645"/>
      <c r="AK67" s="682"/>
    </row>
    <row r="68" spans="1:37" s="646" customFormat="1" ht="18" customHeight="1">
      <c r="A68" s="644"/>
      <c r="B68" s="2847" t="s">
        <v>715</v>
      </c>
      <c r="C68" s="2848"/>
      <c r="D68" s="2848"/>
      <c r="E68" s="2848"/>
      <c r="F68" s="2848"/>
      <c r="G68" s="2848"/>
      <c r="H68" s="2848"/>
      <c r="I68" s="2848"/>
      <c r="J68" s="2848"/>
      <c r="K68" s="2848"/>
      <c r="L68" s="2848"/>
      <c r="M68" s="2848"/>
      <c r="N68" s="2848"/>
      <c r="O68" s="2848"/>
      <c r="P68" s="2848"/>
      <c r="Q68" s="2848"/>
      <c r="R68" s="2848"/>
      <c r="S68" s="2848"/>
      <c r="T68" s="2848"/>
      <c r="U68" s="2848"/>
      <c r="V68" s="2848"/>
      <c r="W68" s="2848"/>
      <c r="X68" s="2848"/>
      <c r="Y68" s="2849"/>
      <c r="Z68" s="734"/>
      <c r="AA68" s="645"/>
      <c r="AK68" s="682"/>
    </row>
    <row r="69" spans="1:37">
      <c r="B69" s="2850"/>
      <c r="C69" s="2851"/>
      <c r="D69" s="2851"/>
      <c r="E69" s="2851"/>
      <c r="F69" s="2851"/>
      <c r="G69" s="2851"/>
      <c r="H69" s="2851"/>
      <c r="I69" s="2851"/>
      <c r="J69" s="2851"/>
      <c r="K69" s="2851"/>
      <c r="L69" s="2851"/>
      <c r="M69" s="2851"/>
      <c r="N69" s="2851"/>
      <c r="O69" s="2851"/>
      <c r="P69" s="2851"/>
      <c r="Q69" s="2851"/>
      <c r="R69" s="2851"/>
      <c r="S69" s="2851"/>
      <c r="T69" s="2851"/>
      <c r="U69" s="2851"/>
      <c r="V69" s="2851"/>
      <c r="W69" s="2851"/>
      <c r="X69" s="2851"/>
      <c r="Y69" s="2852"/>
    </row>
    <row r="70" spans="1:37">
      <c r="B70" s="2850"/>
      <c r="C70" s="2851"/>
      <c r="D70" s="2851"/>
      <c r="E70" s="2851"/>
      <c r="F70" s="2851"/>
      <c r="G70" s="2851"/>
      <c r="H70" s="2851"/>
      <c r="I70" s="2851"/>
      <c r="J70" s="2851"/>
      <c r="K70" s="2851"/>
      <c r="L70" s="2851"/>
      <c r="M70" s="2851"/>
      <c r="N70" s="2851"/>
      <c r="O70" s="2851"/>
      <c r="P70" s="2851"/>
      <c r="Q70" s="2851"/>
      <c r="R70" s="2851"/>
      <c r="S70" s="2851"/>
      <c r="T70" s="2851"/>
      <c r="U70" s="2851"/>
      <c r="V70" s="2851"/>
      <c r="W70" s="2851"/>
      <c r="X70" s="2851"/>
      <c r="Y70" s="2852"/>
    </row>
    <row r="71" spans="1:37" ht="26.25" customHeight="1">
      <c r="B71" s="2850"/>
      <c r="C71" s="2851"/>
      <c r="D71" s="2851"/>
      <c r="E71" s="2851"/>
      <c r="F71" s="2851"/>
      <c r="G71" s="2851"/>
      <c r="H71" s="2851"/>
      <c r="I71" s="2851"/>
      <c r="J71" s="2851"/>
      <c r="K71" s="2851"/>
      <c r="L71" s="2851"/>
      <c r="M71" s="2851"/>
      <c r="N71" s="2851"/>
      <c r="O71" s="2851"/>
      <c r="P71" s="2851"/>
      <c r="Q71" s="2851"/>
      <c r="R71" s="2851"/>
      <c r="S71" s="2851"/>
      <c r="T71" s="2851"/>
      <c r="U71" s="2851"/>
      <c r="V71" s="2851"/>
      <c r="W71" s="2851"/>
      <c r="X71" s="2851"/>
      <c r="Y71" s="2852"/>
    </row>
    <row r="72" spans="1:37" ht="26.25" customHeight="1">
      <c r="B72" s="2850"/>
      <c r="C72" s="2851"/>
      <c r="D72" s="2851"/>
      <c r="E72" s="2851"/>
      <c r="F72" s="2851"/>
      <c r="G72" s="2851"/>
      <c r="H72" s="2851"/>
      <c r="I72" s="2851"/>
      <c r="J72" s="2851"/>
      <c r="K72" s="2851"/>
      <c r="L72" s="2851"/>
      <c r="M72" s="2851"/>
      <c r="N72" s="2851"/>
      <c r="O72" s="2851"/>
      <c r="P72" s="2851"/>
      <c r="Q72" s="2851"/>
      <c r="R72" s="2851"/>
      <c r="S72" s="2851"/>
      <c r="T72" s="2851"/>
      <c r="U72" s="2851"/>
      <c r="V72" s="2851"/>
      <c r="W72" s="2851"/>
      <c r="X72" s="2851"/>
      <c r="Y72" s="2852"/>
    </row>
    <row r="73" spans="1:37" ht="31.5" customHeight="1">
      <c r="B73" s="2850"/>
      <c r="C73" s="2851"/>
      <c r="D73" s="2851"/>
      <c r="E73" s="2851"/>
      <c r="F73" s="2851"/>
      <c r="G73" s="2851"/>
      <c r="H73" s="2851"/>
      <c r="I73" s="2851"/>
      <c r="J73" s="2851"/>
      <c r="K73" s="2851"/>
      <c r="L73" s="2851"/>
      <c r="M73" s="2851"/>
      <c r="N73" s="2851"/>
      <c r="O73" s="2851"/>
      <c r="P73" s="2851"/>
      <c r="Q73" s="2851"/>
      <c r="R73" s="2851"/>
      <c r="S73" s="2851"/>
      <c r="T73" s="2851"/>
      <c r="U73" s="2851"/>
      <c r="V73" s="2851"/>
      <c r="W73" s="2851"/>
      <c r="X73" s="2851"/>
      <c r="Y73" s="2852"/>
    </row>
    <row r="74" spans="1:37" ht="34.5" customHeight="1">
      <c r="B74" s="2853"/>
      <c r="C74" s="2854"/>
      <c r="D74" s="2854"/>
      <c r="E74" s="2854"/>
      <c r="F74" s="2854"/>
      <c r="G74" s="2854"/>
      <c r="H74" s="2854"/>
      <c r="I74" s="2854"/>
      <c r="J74" s="2854"/>
      <c r="K74" s="2854"/>
      <c r="L74" s="2854"/>
      <c r="M74" s="2854"/>
      <c r="N74" s="2854"/>
      <c r="O74" s="2854"/>
      <c r="P74" s="2854"/>
      <c r="Q74" s="2854"/>
      <c r="R74" s="2854"/>
      <c r="S74" s="2854"/>
      <c r="T74" s="2854"/>
      <c r="U74" s="2854"/>
      <c r="V74" s="2854"/>
      <c r="W74" s="2854"/>
      <c r="X74" s="2854"/>
      <c r="Y74" s="2855"/>
    </row>
    <row r="75" spans="1:37">
      <c r="B75" s="682"/>
      <c r="C75" s="682"/>
      <c r="D75" s="682"/>
      <c r="E75" s="682"/>
      <c r="F75" s="682"/>
      <c r="G75" s="682"/>
      <c r="H75" s="682"/>
      <c r="I75" s="682"/>
      <c r="J75" s="682"/>
      <c r="K75" s="682"/>
      <c r="L75" s="682"/>
      <c r="M75" s="682"/>
      <c r="N75" s="682"/>
      <c r="O75" s="682"/>
      <c r="P75" s="682"/>
      <c r="Q75" s="682"/>
      <c r="R75" s="682"/>
      <c r="S75" s="682"/>
      <c r="T75" s="682"/>
      <c r="U75" s="682"/>
      <c r="V75" s="682"/>
      <c r="W75" s="682"/>
      <c r="X75" s="682"/>
      <c r="Y75" s="682"/>
    </row>
    <row r="76" spans="1:37">
      <c r="B76" s="682"/>
      <c r="C76" s="682"/>
      <c r="D76" s="682"/>
      <c r="E76" s="682"/>
      <c r="F76" s="682"/>
      <c r="G76" s="682"/>
      <c r="H76" s="682"/>
      <c r="I76" s="682"/>
      <c r="J76" s="682"/>
      <c r="K76" s="682"/>
      <c r="L76" s="682"/>
      <c r="M76" s="682"/>
      <c r="N76" s="682"/>
      <c r="O76" s="682"/>
      <c r="P76" s="682"/>
      <c r="Q76" s="682"/>
      <c r="R76" s="682"/>
      <c r="S76" s="682"/>
      <c r="T76" s="682"/>
      <c r="U76" s="682"/>
      <c r="V76" s="682"/>
      <c r="W76" s="682"/>
      <c r="X76" s="682"/>
      <c r="Y76" s="682"/>
    </row>
    <row r="77" spans="1:37">
      <c r="B77" s="682"/>
      <c r="C77" s="682"/>
      <c r="D77" s="682"/>
      <c r="E77" s="682"/>
      <c r="F77" s="682"/>
      <c r="G77" s="682"/>
      <c r="H77" s="682"/>
      <c r="I77" s="682"/>
      <c r="J77" s="682"/>
      <c r="K77" s="682"/>
      <c r="L77" s="682"/>
      <c r="M77" s="682"/>
      <c r="N77" s="682"/>
      <c r="O77" s="682"/>
      <c r="P77" s="682"/>
      <c r="Q77" s="682"/>
      <c r="R77" s="682"/>
      <c r="S77" s="682"/>
      <c r="T77" s="682"/>
      <c r="U77" s="682"/>
      <c r="V77" s="682"/>
      <c r="W77" s="682"/>
      <c r="X77" s="682"/>
      <c r="Y77" s="682"/>
    </row>
    <row r="78" spans="1:37">
      <c r="B78" s="682"/>
      <c r="C78" s="682"/>
      <c r="D78" s="682"/>
      <c r="E78" s="682"/>
      <c r="F78" s="682"/>
      <c r="G78" s="682"/>
      <c r="H78" s="682"/>
      <c r="I78" s="682"/>
      <c r="J78" s="682"/>
      <c r="K78" s="682"/>
      <c r="L78" s="682"/>
      <c r="M78" s="682"/>
      <c r="N78" s="682"/>
      <c r="O78" s="682"/>
      <c r="P78" s="682"/>
      <c r="Q78" s="682"/>
      <c r="R78" s="682"/>
      <c r="S78" s="682"/>
      <c r="T78" s="682"/>
      <c r="U78" s="682"/>
      <c r="V78" s="682"/>
      <c r="W78" s="682"/>
      <c r="X78" s="682"/>
      <c r="Y78" s="682"/>
    </row>
    <row r="79" spans="1:37">
      <c r="B79" s="682"/>
      <c r="C79" s="682"/>
      <c r="D79" s="682"/>
      <c r="E79" s="682"/>
      <c r="F79" s="682"/>
      <c r="G79" s="682"/>
      <c r="H79" s="682"/>
      <c r="I79" s="682"/>
      <c r="J79" s="682"/>
      <c r="K79" s="682"/>
      <c r="L79" s="682"/>
      <c r="M79" s="682"/>
      <c r="N79" s="682"/>
      <c r="O79" s="682"/>
      <c r="P79" s="682"/>
      <c r="Q79" s="682"/>
      <c r="R79" s="682"/>
      <c r="S79" s="682"/>
      <c r="T79" s="682"/>
      <c r="U79" s="682"/>
      <c r="V79" s="682"/>
      <c r="W79" s="682"/>
      <c r="X79" s="682"/>
      <c r="Y79" s="682"/>
    </row>
    <row r="80" spans="1:37">
      <c r="B80" s="682"/>
      <c r="C80" s="682"/>
      <c r="D80" s="682"/>
      <c r="E80" s="682"/>
      <c r="F80" s="682"/>
      <c r="G80" s="682"/>
      <c r="H80" s="682"/>
      <c r="I80" s="682"/>
      <c r="J80" s="682"/>
      <c r="K80" s="682"/>
      <c r="L80" s="682"/>
      <c r="M80" s="682"/>
      <c r="N80" s="682"/>
      <c r="O80" s="682"/>
      <c r="P80" s="682"/>
      <c r="Q80" s="682"/>
      <c r="R80" s="682"/>
      <c r="S80" s="682"/>
      <c r="T80" s="682"/>
      <c r="U80" s="682"/>
      <c r="V80" s="682"/>
      <c r="W80" s="682"/>
      <c r="X80" s="682"/>
      <c r="Y80" s="682"/>
    </row>
    <row r="81" spans="2:25">
      <c r="B81" s="682"/>
      <c r="C81" s="682"/>
      <c r="D81" s="682"/>
      <c r="E81" s="682"/>
      <c r="F81" s="682"/>
      <c r="G81" s="682"/>
      <c r="H81" s="682"/>
      <c r="I81" s="682"/>
      <c r="J81" s="682"/>
      <c r="K81" s="682"/>
      <c r="L81" s="682"/>
      <c r="M81" s="682"/>
      <c r="N81" s="682"/>
      <c r="O81" s="682"/>
      <c r="P81" s="682"/>
      <c r="Q81" s="682"/>
      <c r="R81" s="682"/>
      <c r="S81" s="682"/>
      <c r="T81" s="682"/>
      <c r="U81" s="682"/>
      <c r="V81" s="682"/>
      <c r="W81" s="682"/>
      <c r="X81" s="682"/>
      <c r="Y81" s="682"/>
    </row>
    <row r="82" spans="2:25">
      <c r="B82" s="682"/>
      <c r="C82" s="682"/>
      <c r="D82" s="682"/>
      <c r="E82" s="682"/>
      <c r="F82" s="682"/>
      <c r="G82" s="682"/>
      <c r="H82" s="682"/>
      <c r="I82" s="682"/>
      <c r="J82" s="682"/>
      <c r="K82" s="682"/>
      <c r="L82" s="682"/>
      <c r="M82" s="682"/>
      <c r="N82" s="682"/>
      <c r="O82" s="682"/>
      <c r="P82" s="682"/>
      <c r="Q82" s="682"/>
      <c r="R82" s="682"/>
      <c r="S82" s="682"/>
      <c r="T82" s="682"/>
      <c r="U82" s="682"/>
      <c r="V82" s="682"/>
      <c r="W82" s="682"/>
      <c r="X82" s="682"/>
      <c r="Y82" s="682"/>
    </row>
    <row r="83" spans="2:25">
      <c r="B83" s="682"/>
      <c r="C83" s="682"/>
      <c r="D83" s="682"/>
      <c r="E83" s="682"/>
      <c r="F83" s="682"/>
      <c r="G83" s="682"/>
      <c r="H83" s="682"/>
      <c r="I83" s="682"/>
      <c r="J83" s="682"/>
      <c r="K83" s="682"/>
      <c r="L83" s="682"/>
      <c r="M83" s="682"/>
      <c r="N83" s="682"/>
      <c r="O83" s="682"/>
      <c r="P83" s="682"/>
      <c r="Q83" s="682"/>
      <c r="R83" s="682"/>
      <c r="S83" s="682"/>
      <c r="T83" s="682"/>
      <c r="U83" s="682"/>
      <c r="V83" s="682"/>
      <c r="W83" s="682"/>
      <c r="X83" s="682"/>
      <c r="Y83" s="682"/>
    </row>
    <row r="84" spans="2:25">
      <c r="B84" s="682"/>
      <c r="C84" s="682"/>
      <c r="D84" s="682"/>
      <c r="E84" s="682"/>
      <c r="F84" s="682"/>
      <c r="G84" s="682"/>
      <c r="H84" s="682"/>
      <c r="I84" s="682"/>
      <c r="J84" s="682"/>
      <c r="K84" s="682"/>
      <c r="L84" s="682"/>
      <c r="M84" s="682"/>
      <c r="N84" s="682"/>
      <c r="O84" s="682"/>
      <c r="P84" s="682"/>
      <c r="Q84" s="682"/>
      <c r="R84" s="682"/>
      <c r="S84" s="682"/>
      <c r="T84" s="682"/>
      <c r="U84" s="682"/>
      <c r="V84" s="682"/>
      <c r="W84" s="682"/>
      <c r="X84" s="682"/>
      <c r="Y84" s="682"/>
    </row>
    <row r="85" spans="2:25">
      <c r="B85" s="682"/>
      <c r="C85" s="682"/>
      <c r="D85" s="682"/>
      <c r="E85" s="682"/>
      <c r="F85" s="682"/>
      <c r="G85" s="682"/>
      <c r="H85" s="682"/>
      <c r="I85" s="682"/>
      <c r="J85" s="682"/>
      <c r="K85" s="682"/>
      <c r="L85" s="682"/>
      <c r="M85" s="682"/>
      <c r="N85" s="682"/>
      <c r="O85" s="682"/>
      <c r="P85" s="682"/>
      <c r="Q85" s="682"/>
      <c r="R85" s="682"/>
      <c r="S85" s="682"/>
      <c r="T85" s="682"/>
      <c r="U85" s="682"/>
      <c r="V85" s="682"/>
      <c r="W85" s="682"/>
      <c r="X85" s="682"/>
      <c r="Y85" s="682"/>
    </row>
    <row r="86" spans="2:25">
      <c r="B86" s="682"/>
      <c r="C86" s="682"/>
      <c r="D86" s="682"/>
      <c r="E86" s="682"/>
      <c r="F86" s="682"/>
      <c r="G86" s="682"/>
      <c r="H86" s="682"/>
      <c r="I86" s="682"/>
      <c r="J86" s="682"/>
      <c r="K86" s="682"/>
      <c r="L86" s="682"/>
      <c r="M86" s="682"/>
      <c r="N86" s="682"/>
      <c r="O86" s="682"/>
      <c r="P86" s="682"/>
      <c r="Q86" s="682"/>
      <c r="R86" s="682"/>
      <c r="S86" s="682"/>
      <c r="T86" s="682"/>
      <c r="U86" s="682"/>
      <c r="V86" s="682"/>
      <c r="W86" s="682"/>
      <c r="X86" s="682"/>
      <c r="Y86" s="682"/>
    </row>
    <row r="87" spans="2:25">
      <c r="B87" s="682"/>
      <c r="C87" s="682"/>
      <c r="D87" s="682"/>
      <c r="E87" s="682"/>
      <c r="F87" s="682"/>
      <c r="G87" s="682"/>
      <c r="H87" s="682"/>
      <c r="I87" s="682"/>
      <c r="J87" s="682"/>
      <c r="K87" s="682"/>
      <c r="L87" s="682"/>
      <c r="M87" s="682"/>
      <c r="N87" s="682"/>
      <c r="O87" s="682"/>
      <c r="P87" s="682"/>
      <c r="Q87" s="682"/>
      <c r="R87" s="682"/>
      <c r="S87" s="682"/>
      <c r="T87" s="682"/>
      <c r="U87" s="682"/>
      <c r="V87" s="682"/>
      <c r="W87" s="682"/>
      <c r="X87" s="682"/>
      <c r="Y87" s="682"/>
    </row>
    <row r="88" spans="2:25">
      <c r="B88" s="682"/>
      <c r="C88" s="682"/>
      <c r="D88" s="682"/>
      <c r="E88" s="682"/>
      <c r="F88" s="682"/>
      <c r="G88" s="682"/>
      <c r="H88" s="682"/>
      <c r="I88" s="682"/>
      <c r="J88" s="682"/>
      <c r="K88" s="682"/>
      <c r="L88" s="682"/>
      <c r="M88" s="682"/>
      <c r="N88" s="682"/>
      <c r="O88" s="682"/>
      <c r="P88" s="682"/>
      <c r="Q88" s="682"/>
      <c r="R88" s="682"/>
      <c r="S88" s="682"/>
      <c r="T88" s="682"/>
      <c r="U88" s="682"/>
      <c r="V88" s="682"/>
      <c r="W88" s="682"/>
      <c r="X88" s="682"/>
      <c r="Y88" s="682"/>
    </row>
    <row r="89" spans="2:25">
      <c r="B89" s="682"/>
      <c r="C89" s="682"/>
      <c r="D89" s="682"/>
      <c r="E89" s="682"/>
      <c r="F89" s="682"/>
      <c r="G89" s="682"/>
      <c r="H89" s="682"/>
      <c r="I89" s="682"/>
      <c r="J89" s="682"/>
      <c r="K89" s="682"/>
      <c r="L89" s="682"/>
      <c r="M89" s="682"/>
      <c r="N89" s="682"/>
      <c r="O89" s="682"/>
      <c r="P89" s="682"/>
      <c r="Q89" s="682"/>
      <c r="R89" s="682"/>
      <c r="S89" s="682"/>
      <c r="T89" s="682"/>
      <c r="U89" s="682"/>
      <c r="V89" s="682"/>
      <c r="W89" s="682"/>
      <c r="X89" s="682"/>
      <c r="Y89" s="682"/>
    </row>
    <row r="90" spans="2:25">
      <c r="B90" s="682"/>
      <c r="C90" s="682"/>
      <c r="D90" s="682"/>
      <c r="E90" s="682"/>
      <c r="F90" s="682"/>
      <c r="G90" s="682"/>
      <c r="H90" s="682"/>
      <c r="I90" s="682"/>
      <c r="J90" s="682"/>
      <c r="K90" s="682"/>
      <c r="L90" s="682"/>
      <c r="M90" s="682"/>
      <c r="N90" s="682"/>
      <c r="O90" s="682"/>
      <c r="P90" s="682"/>
      <c r="Q90" s="682"/>
      <c r="R90" s="682"/>
      <c r="S90" s="682"/>
      <c r="T90" s="682"/>
      <c r="U90" s="682"/>
      <c r="V90" s="682"/>
      <c r="W90" s="682"/>
      <c r="X90" s="682"/>
      <c r="Y90" s="682"/>
    </row>
    <row r="91" spans="2:25">
      <c r="B91" s="682"/>
      <c r="C91" s="682"/>
      <c r="D91" s="682"/>
      <c r="E91" s="682"/>
      <c r="F91" s="682"/>
      <c r="G91" s="682"/>
      <c r="H91" s="682"/>
      <c r="I91" s="682"/>
      <c r="J91" s="682"/>
      <c r="K91" s="682"/>
      <c r="L91" s="682"/>
      <c r="M91" s="682"/>
      <c r="N91" s="682"/>
      <c r="O91" s="682"/>
      <c r="P91" s="682"/>
      <c r="Q91" s="682"/>
      <c r="R91" s="682"/>
      <c r="S91" s="682"/>
      <c r="T91" s="682"/>
      <c r="U91" s="682"/>
      <c r="V91" s="682"/>
      <c r="W91" s="682"/>
      <c r="X91" s="682"/>
      <c r="Y91" s="682"/>
    </row>
    <row r="92" spans="2:25">
      <c r="B92" s="682"/>
      <c r="C92" s="682"/>
      <c r="D92" s="682"/>
      <c r="E92" s="682"/>
      <c r="F92" s="682"/>
      <c r="G92" s="682"/>
      <c r="H92" s="682"/>
      <c r="I92" s="682"/>
      <c r="J92" s="682"/>
      <c r="K92" s="682"/>
      <c r="L92" s="682"/>
      <c r="M92" s="682"/>
      <c r="N92" s="682"/>
      <c r="O92" s="682"/>
      <c r="P92" s="682"/>
      <c r="Q92" s="682"/>
      <c r="R92" s="682"/>
      <c r="S92" s="682"/>
      <c r="T92" s="682"/>
      <c r="U92" s="682"/>
      <c r="V92" s="682"/>
      <c r="W92" s="682"/>
      <c r="X92" s="682"/>
      <c r="Y92" s="682"/>
    </row>
    <row r="93" spans="2:25">
      <c r="B93" s="682"/>
      <c r="C93" s="682"/>
      <c r="D93" s="682"/>
      <c r="E93" s="682"/>
      <c r="F93" s="682"/>
      <c r="G93" s="682"/>
      <c r="H93" s="682"/>
      <c r="I93" s="682"/>
      <c r="J93" s="682"/>
      <c r="K93" s="682"/>
      <c r="L93" s="682"/>
      <c r="M93" s="682"/>
      <c r="N93" s="682"/>
      <c r="O93" s="682"/>
      <c r="P93" s="682"/>
      <c r="Q93" s="682"/>
      <c r="R93" s="682"/>
      <c r="S93" s="682"/>
      <c r="T93" s="682"/>
      <c r="U93" s="682"/>
      <c r="V93" s="682"/>
      <c r="W93" s="682"/>
      <c r="X93" s="682"/>
      <c r="Y93" s="682"/>
    </row>
    <row r="94" spans="2:25">
      <c r="B94" s="682"/>
      <c r="C94" s="682"/>
      <c r="D94" s="682"/>
      <c r="E94" s="682"/>
      <c r="F94" s="682"/>
      <c r="G94" s="682"/>
      <c r="H94" s="682"/>
      <c r="I94" s="682"/>
      <c r="J94" s="682"/>
      <c r="K94" s="682"/>
      <c r="L94" s="682"/>
      <c r="M94" s="682"/>
      <c r="N94" s="682"/>
      <c r="O94" s="682"/>
      <c r="P94" s="682"/>
      <c r="Q94" s="682"/>
      <c r="R94" s="682"/>
      <c r="S94" s="682"/>
      <c r="T94" s="682"/>
      <c r="U94" s="682"/>
      <c r="V94" s="682"/>
      <c r="W94" s="682"/>
      <c r="X94" s="682"/>
      <c r="Y94" s="682"/>
    </row>
    <row r="95" spans="2:25">
      <c r="B95" s="682"/>
      <c r="C95" s="682"/>
      <c r="D95" s="682"/>
      <c r="E95" s="682"/>
      <c r="F95" s="682"/>
      <c r="G95" s="682"/>
      <c r="H95" s="682"/>
      <c r="I95" s="682"/>
      <c r="J95" s="682"/>
      <c r="K95" s="682"/>
      <c r="L95" s="682"/>
      <c r="M95" s="682"/>
      <c r="N95" s="682"/>
      <c r="O95" s="682"/>
      <c r="P95" s="682"/>
      <c r="Q95" s="682"/>
      <c r="R95" s="682"/>
      <c r="S95" s="682"/>
      <c r="T95" s="682"/>
      <c r="U95" s="682"/>
      <c r="V95" s="682"/>
      <c r="W95" s="682"/>
      <c r="X95" s="682"/>
      <c r="Y95" s="682"/>
    </row>
    <row r="96" spans="2:25">
      <c r="B96" s="682"/>
      <c r="C96" s="682"/>
      <c r="D96" s="682"/>
      <c r="E96" s="682"/>
      <c r="F96" s="682"/>
      <c r="G96" s="682"/>
      <c r="H96" s="682"/>
      <c r="I96" s="682"/>
      <c r="J96" s="682"/>
      <c r="K96" s="682"/>
      <c r="L96" s="682"/>
      <c r="M96" s="682"/>
      <c r="N96" s="682"/>
      <c r="O96" s="682"/>
      <c r="P96" s="682"/>
      <c r="Q96" s="682"/>
      <c r="R96" s="682"/>
      <c r="S96" s="682"/>
      <c r="T96" s="682"/>
      <c r="U96" s="682"/>
      <c r="V96" s="682"/>
      <c r="W96" s="682"/>
      <c r="X96" s="682"/>
      <c r="Y96" s="682"/>
    </row>
    <row r="97" spans="2:25">
      <c r="B97" s="682"/>
      <c r="C97" s="682"/>
      <c r="D97" s="682"/>
      <c r="E97" s="682"/>
      <c r="F97" s="682"/>
      <c r="G97" s="682"/>
      <c r="H97" s="682"/>
      <c r="I97" s="682"/>
      <c r="J97" s="682"/>
      <c r="K97" s="682"/>
      <c r="L97" s="682"/>
      <c r="M97" s="682"/>
      <c r="N97" s="682"/>
      <c r="O97" s="682"/>
      <c r="P97" s="682"/>
      <c r="Q97" s="682"/>
      <c r="R97" s="682"/>
      <c r="S97" s="682"/>
      <c r="T97" s="682"/>
      <c r="U97" s="682"/>
      <c r="V97" s="682"/>
      <c r="W97" s="682"/>
      <c r="X97" s="682"/>
      <c r="Y97" s="682"/>
    </row>
    <row r="98" spans="2:25">
      <c r="B98" s="682"/>
      <c r="C98" s="682"/>
      <c r="D98" s="682"/>
      <c r="E98" s="682"/>
      <c r="F98" s="682"/>
      <c r="G98" s="682"/>
      <c r="H98" s="682"/>
      <c r="I98" s="682"/>
      <c r="J98" s="682"/>
      <c r="K98" s="682"/>
      <c r="L98" s="682"/>
      <c r="M98" s="682"/>
      <c r="N98" s="682"/>
      <c r="O98" s="682"/>
      <c r="P98" s="682"/>
      <c r="Q98" s="682"/>
      <c r="R98" s="682"/>
      <c r="S98" s="682"/>
      <c r="T98" s="682"/>
      <c r="U98" s="682"/>
      <c r="V98" s="682"/>
      <c r="W98" s="682"/>
      <c r="X98" s="682"/>
      <c r="Y98" s="682"/>
    </row>
    <row r="99" spans="2:25">
      <c r="B99" s="682"/>
      <c r="C99" s="682"/>
      <c r="D99" s="682"/>
      <c r="E99" s="682"/>
      <c r="F99" s="682"/>
      <c r="G99" s="682"/>
      <c r="H99" s="682"/>
      <c r="I99" s="682"/>
      <c r="J99" s="682"/>
      <c r="K99" s="682"/>
      <c r="L99" s="682"/>
      <c r="M99" s="682"/>
      <c r="N99" s="682"/>
      <c r="O99" s="682"/>
      <c r="P99" s="682"/>
      <c r="Q99" s="682"/>
      <c r="R99" s="682"/>
      <c r="S99" s="682"/>
      <c r="T99" s="682"/>
      <c r="U99" s="682"/>
      <c r="V99" s="682"/>
      <c r="W99" s="682"/>
      <c r="X99" s="682"/>
      <c r="Y99" s="682"/>
    </row>
    <row r="100" spans="2:25">
      <c r="B100" s="682"/>
      <c r="C100" s="682"/>
      <c r="D100" s="682"/>
      <c r="E100" s="682"/>
      <c r="F100" s="682"/>
      <c r="G100" s="682"/>
      <c r="H100" s="682"/>
      <c r="I100" s="682"/>
      <c r="J100" s="682"/>
      <c r="K100" s="682"/>
      <c r="L100" s="682"/>
      <c r="M100" s="682"/>
      <c r="N100" s="682"/>
      <c r="O100" s="682"/>
      <c r="P100" s="682"/>
      <c r="Q100" s="682"/>
      <c r="R100" s="682"/>
      <c r="S100" s="682"/>
      <c r="T100" s="682"/>
      <c r="U100" s="682"/>
      <c r="V100" s="682"/>
      <c r="W100" s="682"/>
      <c r="X100" s="682"/>
      <c r="Y100" s="682"/>
    </row>
    <row r="101" spans="2:25">
      <c r="B101" s="682"/>
      <c r="C101" s="682"/>
      <c r="D101" s="682"/>
      <c r="E101" s="682"/>
      <c r="F101" s="682"/>
      <c r="G101" s="682"/>
      <c r="H101" s="682"/>
      <c r="I101" s="682"/>
      <c r="J101" s="682"/>
      <c r="K101" s="682"/>
      <c r="L101" s="682"/>
      <c r="M101" s="682"/>
      <c r="N101" s="682"/>
      <c r="O101" s="682"/>
      <c r="P101" s="682"/>
      <c r="Q101" s="682"/>
      <c r="R101" s="682"/>
      <c r="S101" s="682"/>
      <c r="T101" s="682"/>
      <c r="U101" s="682"/>
      <c r="V101" s="682"/>
      <c r="W101" s="682"/>
      <c r="X101" s="682"/>
      <c r="Y101" s="682"/>
    </row>
    <row r="102" spans="2:25">
      <c r="B102" s="682"/>
      <c r="C102" s="682"/>
      <c r="D102" s="682"/>
      <c r="E102" s="682"/>
      <c r="F102" s="682"/>
      <c r="G102" s="682"/>
      <c r="H102" s="682"/>
      <c r="I102" s="682"/>
      <c r="J102" s="682"/>
      <c r="K102" s="682"/>
      <c r="L102" s="682"/>
      <c r="M102" s="682"/>
      <c r="N102" s="682"/>
      <c r="O102" s="682"/>
      <c r="P102" s="682"/>
      <c r="Q102" s="682"/>
      <c r="R102" s="682"/>
      <c r="S102" s="682"/>
      <c r="T102" s="682"/>
      <c r="U102" s="682"/>
      <c r="V102" s="682"/>
      <c r="W102" s="682"/>
      <c r="X102" s="682"/>
      <c r="Y102" s="682"/>
    </row>
    <row r="103" spans="2:25">
      <c r="B103" s="682"/>
      <c r="C103" s="682"/>
      <c r="D103" s="682"/>
      <c r="E103" s="682"/>
      <c r="F103" s="682"/>
      <c r="G103" s="682"/>
      <c r="H103" s="682"/>
      <c r="I103" s="682"/>
      <c r="J103" s="682"/>
      <c r="K103" s="682"/>
      <c r="L103" s="682"/>
      <c r="M103" s="682"/>
      <c r="N103" s="682"/>
      <c r="O103" s="682"/>
      <c r="P103" s="682"/>
      <c r="Q103" s="682"/>
      <c r="R103" s="682"/>
      <c r="S103" s="682"/>
      <c r="T103" s="682"/>
      <c r="U103" s="682"/>
      <c r="V103" s="682"/>
      <c r="W103" s="682"/>
      <c r="X103" s="682"/>
      <c r="Y103" s="682"/>
    </row>
    <row r="104" spans="2:25">
      <c r="B104" s="682"/>
      <c r="C104" s="682"/>
      <c r="D104" s="682"/>
      <c r="E104" s="682"/>
      <c r="F104" s="682"/>
      <c r="G104" s="682"/>
      <c r="H104" s="682"/>
      <c r="I104" s="682"/>
      <c r="J104" s="682"/>
      <c r="K104" s="682"/>
      <c r="L104" s="682"/>
      <c r="M104" s="682"/>
      <c r="N104" s="682"/>
      <c r="O104" s="682"/>
      <c r="P104" s="682"/>
      <c r="Q104" s="682"/>
      <c r="R104" s="682"/>
      <c r="S104" s="682"/>
      <c r="T104" s="682"/>
      <c r="U104" s="682"/>
      <c r="V104" s="682"/>
      <c r="W104" s="682"/>
      <c r="X104" s="682"/>
      <c r="Y104" s="682"/>
    </row>
    <row r="105" spans="2:25">
      <c r="B105" s="682"/>
      <c r="C105" s="682"/>
      <c r="D105" s="682"/>
      <c r="E105" s="682"/>
      <c r="F105" s="682"/>
      <c r="G105" s="682"/>
      <c r="H105" s="682"/>
      <c r="I105" s="682"/>
      <c r="J105" s="682"/>
      <c r="K105" s="682"/>
      <c r="L105" s="682"/>
      <c r="M105" s="682"/>
      <c r="N105" s="682"/>
      <c r="O105" s="682"/>
      <c r="P105" s="682"/>
      <c r="Q105" s="682"/>
      <c r="R105" s="682"/>
      <c r="S105" s="682"/>
      <c r="T105" s="682"/>
      <c r="U105" s="682"/>
      <c r="V105" s="682"/>
      <c r="W105" s="682"/>
      <c r="X105" s="682"/>
      <c r="Y105" s="682"/>
    </row>
    <row r="106" spans="2:25">
      <c r="B106" s="682"/>
      <c r="C106" s="682"/>
      <c r="D106" s="682"/>
      <c r="E106" s="682"/>
      <c r="F106" s="682"/>
      <c r="G106" s="682"/>
      <c r="H106" s="682"/>
      <c r="I106" s="682"/>
      <c r="J106" s="682"/>
      <c r="K106" s="682"/>
      <c r="L106" s="682"/>
      <c r="M106" s="682"/>
      <c r="N106" s="682"/>
      <c r="O106" s="682"/>
      <c r="P106" s="682"/>
      <c r="Q106" s="682"/>
      <c r="R106" s="682"/>
      <c r="S106" s="682"/>
      <c r="T106" s="682"/>
      <c r="U106" s="682"/>
      <c r="V106" s="682"/>
      <c r="W106" s="682"/>
      <c r="X106" s="682"/>
      <c r="Y106" s="682"/>
    </row>
    <row r="107" spans="2:25">
      <c r="B107" s="682"/>
      <c r="C107" s="682"/>
      <c r="D107" s="682"/>
      <c r="E107" s="682"/>
      <c r="F107" s="682"/>
      <c r="G107" s="682"/>
      <c r="H107" s="682"/>
      <c r="I107" s="682"/>
      <c r="J107" s="682"/>
      <c r="K107" s="682"/>
      <c r="L107" s="682"/>
      <c r="M107" s="682"/>
      <c r="N107" s="682"/>
      <c r="O107" s="682"/>
      <c r="P107" s="682"/>
      <c r="Q107" s="682"/>
      <c r="R107" s="682"/>
      <c r="S107" s="682"/>
      <c r="T107" s="682"/>
      <c r="U107" s="682"/>
      <c r="V107" s="682"/>
      <c r="W107" s="682"/>
      <c r="X107" s="682"/>
      <c r="Y107" s="682"/>
    </row>
    <row r="108" spans="2:25">
      <c r="B108" s="682"/>
      <c r="C108" s="682"/>
      <c r="D108" s="682"/>
      <c r="E108" s="682"/>
      <c r="F108" s="682"/>
      <c r="G108" s="682"/>
      <c r="H108" s="682"/>
      <c r="I108" s="682"/>
      <c r="J108" s="682"/>
      <c r="K108" s="682"/>
      <c r="L108" s="682"/>
      <c r="M108" s="682"/>
      <c r="N108" s="682"/>
      <c r="O108" s="682"/>
      <c r="P108" s="682"/>
      <c r="Q108" s="682"/>
      <c r="R108" s="682"/>
      <c r="S108" s="682"/>
      <c r="T108" s="682"/>
      <c r="U108" s="682"/>
      <c r="V108" s="682"/>
      <c r="W108" s="682"/>
      <c r="X108" s="682"/>
      <c r="Y108" s="682"/>
    </row>
    <row r="109" spans="2:25">
      <c r="B109" s="682"/>
      <c r="C109" s="682"/>
      <c r="D109" s="682"/>
      <c r="E109" s="682"/>
      <c r="F109" s="682"/>
      <c r="G109" s="682"/>
      <c r="H109" s="682"/>
      <c r="I109" s="682"/>
      <c r="J109" s="682"/>
      <c r="K109" s="682"/>
      <c r="L109" s="682"/>
      <c r="M109" s="682"/>
      <c r="N109" s="682"/>
      <c r="O109" s="682"/>
      <c r="P109" s="682"/>
      <c r="Q109" s="682"/>
      <c r="R109" s="682"/>
      <c r="S109" s="682"/>
      <c r="T109" s="682"/>
      <c r="U109" s="682"/>
      <c r="V109" s="682"/>
      <c r="W109" s="682"/>
      <c r="X109" s="682"/>
      <c r="Y109" s="682"/>
    </row>
    <row r="110" spans="2:25">
      <c r="B110" s="682"/>
      <c r="C110" s="682"/>
      <c r="D110" s="682"/>
      <c r="E110" s="682"/>
      <c r="F110" s="682"/>
      <c r="G110" s="682"/>
      <c r="H110" s="682"/>
      <c r="I110" s="682"/>
      <c r="J110" s="682"/>
      <c r="K110" s="682"/>
      <c r="L110" s="682"/>
      <c r="M110" s="682"/>
      <c r="N110" s="682"/>
      <c r="O110" s="682"/>
      <c r="P110" s="682"/>
      <c r="Q110" s="682"/>
      <c r="R110" s="682"/>
      <c r="S110" s="682"/>
      <c r="T110" s="682"/>
      <c r="U110" s="682"/>
      <c r="V110" s="682"/>
      <c r="W110" s="682"/>
      <c r="X110" s="682"/>
      <c r="Y110" s="682"/>
    </row>
    <row r="111" spans="2:25">
      <c r="B111" s="682"/>
      <c r="C111" s="682"/>
      <c r="D111" s="682"/>
      <c r="E111" s="682"/>
      <c r="F111" s="682"/>
      <c r="G111" s="682"/>
      <c r="H111" s="682"/>
      <c r="I111" s="682"/>
      <c r="J111" s="682"/>
      <c r="K111" s="682"/>
      <c r="L111" s="682"/>
      <c r="M111" s="682"/>
      <c r="N111" s="682"/>
      <c r="O111" s="682"/>
      <c r="P111" s="682"/>
      <c r="Q111" s="682"/>
      <c r="R111" s="682"/>
      <c r="S111" s="682"/>
      <c r="T111" s="682"/>
      <c r="U111" s="682"/>
      <c r="V111" s="682"/>
      <c r="W111" s="682"/>
      <c r="X111" s="682"/>
      <c r="Y111" s="682"/>
    </row>
    <row r="112" spans="2:25">
      <c r="B112" s="682"/>
      <c r="C112" s="682"/>
      <c r="D112" s="682"/>
      <c r="E112" s="682"/>
      <c r="F112" s="682"/>
      <c r="G112" s="682"/>
      <c r="H112" s="682"/>
      <c r="I112" s="682"/>
      <c r="J112" s="682"/>
      <c r="K112" s="682"/>
      <c r="L112" s="682"/>
      <c r="M112" s="682"/>
      <c r="N112" s="682"/>
      <c r="O112" s="682"/>
      <c r="P112" s="682"/>
      <c r="Q112" s="682"/>
      <c r="R112" s="682"/>
      <c r="S112" s="682"/>
      <c r="T112" s="682"/>
      <c r="U112" s="682"/>
      <c r="V112" s="682"/>
      <c r="W112" s="682"/>
      <c r="X112" s="682"/>
      <c r="Y112" s="682"/>
    </row>
    <row r="113" spans="2:25">
      <c r="B113" s="682"/>
      <c r="C113" s="682"/>
      <c r="D113" s="682"/>
      <c r="E113" s="682"/>
      <c r="F113" s="682"/>
      <c r="G113" s="682"/>
      <c r="H113" s="682"/>
      <c r="I113" s="682"/>
      <c r="J113" s="682"/>
      <c r="K113" s="682"/>
      <c r="L113" s="682"/>
      <c r="M113" s="682"/>
      <c r="N113" s="682"/>
      <c r="O113" s="682"/>
      <c r="P113" s="682"/>
      <c r="Q113" s="682"/>
      <c r="R113" s="682"/>
      <c r="S113" s="682"/>
      <c r="T113" s="682"/>
      <c r="U113" s="682"/>
      <c r="V113" s="682"/>
      <c r="W113" s="682"/>
      <c r="X113" s="682"/>
      <c r="Y113" s="682"/>
    </row>
    <row r="114" spans="2:25">
      <c r="B114" s="682"/>
      <c r="C114" s="682"/>
      <c r="D114" s="682"/>
      <c r="E114" s="682"/>
      <c r="F114" s="682"/>
      <c r="G114" s="682"/>
      <c r="H114" s="682"/>
      <c r="I114" s="682"/>
      <c r="J114" s="682"/>
      <c r="K114" s="682"/>
      <c r="L114" s="682"/>
      <c r="M114" s="682"/>
      <c r="N114" s="682"/>
      <c r="O114" s="682"/>
      <c r="P114" s="682"/>
      <c r="Q114" s="682"/>
      <c r="R114" s="682"/>
      <c r="S114" s="682"/>
      <c r="T114" s="682"/>
      <c r="U114" s="682"/>
      <c r="V114" s="682"/>
      <c r="W114" s="682"/>
      <c r="X114" s="682"/>
      <c r="Y114" s="682"/>
    </row>
    <row r="115" spans="2:25">
      <c r="B115" s="682"/>
      <c r="C115" s="682"/>
      <c r="D115" s="682"/>
      <c r="E115" s="682"/>
      <c r="F115" s="682"/>
      <c r="G115" s="682"/>
      <c r="H115" s="682"/>
      <c r="I115" s="682"/>
      <c r="J115" s="682"/>
      <c r="K115" s="682"/>
      <c r="L115" s="682"/>
      <c r="M115" s="682"/>
      <c r="N115" s="682"/>
      <c r="O115" s="682"/>
      <c r="P115" s="682"/>
      <c r="Q115" s="682"/>
      <c r="R115" s="682"/>
      <c r="S115" s="682"/>
      <c r="T115" s="682"/>
      <c r="U115" s="682"/>
      <c r="V115" s="682"/>
      <c r="W115" s="682"/>
      <c r="X115" s="682"/>
      <c r="Y115" s="682"/>
    </row>
    <row r="116" spans="2:25">
      <c r="B116" s="682"/>
      <c r="C116" s="682"/>
      <c r="D116" s="682"/>
      <c r="E116" s="682"/>
      <c r="F116" s="682"/>
      <c r="G116" s="682"/>
      <c r="H116" s="682"/>
      <c r="I116" s="682"/>
      <c r="J116" s="682"/>
      <c r="K116" s="682"/>
      <c r="L116" s="682"/>
      <c r="M116" s="682"/>
      <c r="N116" s="682"/>
      <c r="O116" s="682"/>
      <c r="P116" s="682"/>
      <c r="Q116" s="682"/>
      <c r="R116" s="682"/>
      <c r="S116" s="682"/>
      <c r="T116" s="682"/>
      <c r="U116" s="682"/>
      <c r="V116" s="682"/>
      <c r="W116" s="682"/>
      <c r="X116" s="682"/>
      <c r="Y116" s="682"/>
    </row>
    <row r="117" spans="2:25">
      <c r="B117" s="682"/>
      <c r="C117" s="682"/>
      <c r="D117" s="682"/>
      <c r="E117" s="682"/>
      <c r="F117" s="682"/>
      <c r="G117" s="682"/>
      <c r="H117" s="682"/>
      <c r="I117" s="682"/>
      <c r="J117" s="682"/>
      <c r="K117" s="682"/>
      <c r="L117" s="682"/>
      <c r="M117" s="682"/>
      <c r="N117" s="682"/>
      <c r="O117" s="682"/>
      <c r="P117" s="682"/>
      <c r="Q117" s="682"/>
      <c r="R117" s="682"/>
      <c r="S117" s="682"/>
      <c r="T117" s="682"/>
      <c r="U117" s="682"/>
      <c r="V117" s="682"/>
      <c r="W117" s="682"/>
      <c r="X117" s="682"/>
      <c r="Y117" s="682"/>
    </row>
    <row r="118" spans="2:25">
      <c r="B118" s="682"/>
      <c r="C118" s="682"/>
      <c r="D118" s="682"/>
      <c r="E118" s="682"/>
      <c r="F118" s="682"/>
      <c r="G118" s="682"/>
      <c r="H118" s="682"/>
      <c r="I118" s="682"/>
      <c r="J118" s="682"/>
      <c r="K118" s="682"/>
      <c r="L118" s="682"/>
      <c r="M118" s="682"/>
      <c r="N118" s="682"/>
      <c r="O118" s="682"/>
      <c r="P118" s="682"/>
      <c r="Q118" s="682"/>
      <c r="R118" s="682"/>
      <c r="S118" s="682"/>
      <c r="T118" s="682"/>
      <c r="U118" s="682"/>
      <c r="V118" s="682"/>
      <c r="W118" s="682"/>
      <c r="X118" s="682"/>
      <c r="Y118" s="682"/>
    </row>
    <row r="119" spans="2:25">
      <c r="B119" s="682"/>
      <c r="C119" s="682"/>
      <c r="D119" s="682"/>
      <c r="E119" s="682"/>
      <c r="F119" s="682"/>
      <c r="G119" s="682"/>
      <c r="H119" s="682"/>
      <c r="I119" s="682"/>
      <c r="J119" s="682"/>
      <c r="K119" s="682"/>
      <c r="L119" s="682"/>
      <c r="M119" s="682"/>
      <c r="N119" s="682"/>
      <c r="O119" s="682"/>
      <c r="P119" s="682"/>
      <c r="Q119" s="682"/>
      <c r="R119" s="682"/>
      <c r="S119" s="682"/>
      <c r="T119" s="682"/>
      <c r="U119" s="682"/>
      <c r="V119" s="682"/>
      <c r="W119" s="682"/>
      <c r="X119" s="682"/>
      <c r="Y119" s="682"/>
    </row>
    <row r="120" spans="2:25">
      <c r="B120" s="682"/>
      <c r="C120" s="682"/>
      <c r="D120" s="682"/>
      <c r="E120" s="682"/>
      <c r="F120" s="682"/>
      <c r="G120" s="682"/>
      <c r="H120" s="682"/>
      <c r="I120" s="682"/>
      <c r="J120" s="682"/>
      <c r="K120" s="682"/>
      <c r="L120" s="682"/>
      <c r="M120" s="682"/>
      <c r="N120" s="682"/>
      <c r="O120" s="682"/>
      <c r="P120" s="682"/>
      <c r="Q120" s="682"/>
      <c r="R120" s="682"/>
      <c r="S120" s="682"/>
      <c r="T120" s="682"/>
      <c r="U120" s="682"/>
      <c r="V120" s="682"/>
      <c r="W120" s="682"/>
      <c r="X120" s="682"/>
      <c r="Y120" s="682"/>
    </row>
    <row r="121" spans="2:25">
      <c r="B121" s="682"/>
      <c r="C121" s="682"/>
      <c r="D121" s="682"/>
      <c r="E121" s="682"/>
      <c r="F121" s="682"/>
      <c r="G121" s="682"/>
      <c r="H121" s="682"/>
      <c r="I121" s="682"/>
      <c r="J121" s="682"/>
      <c r="K121" s="682"/>
      <c r="L121" s="682"/>
      <c r="M121" s="682"/>
      <c r="N121" s="682"/>
      <c r="O121" s="682"/>
      <c r="P121" s="682"/>
      <c r="Q121" s="682"/>
      <c r="R121" s="682"/>
      <c r="S121" s="682"/>
      <c r="T121" s="682"/>
      <c r="U121" s="682"/>
      <c r="V121" s="682"/>
      <c r="W121" s="682"/>
      <c r="X121" s="682"/>
      <c r="Y121" s="682"/>
    </row>
    <row r="122" spans="2:25">
      <c r="B122" s="682"/>
      <c r="C122" s="682"/>
      <c r="D122" s="682"/>
      <c r="E122" s="682"/>
      <c r="F122" s="682"/>
      <c r="G122" s="682"/>
      <c r="H122" s="682"/>
      <c r="I122" s="682"/>
      <c r="J122" s="682"/>
      <c r="K122" s="682"/>
      <c r="L122" s="682"/>
      <c r="M122" s="682"/>
      <c r="N122" s="682"/>
      <c r="O122" s="682"/>
      <c r="P122" s="682"/>
      <c r="Q122" s="682"/>
      <c r="R122" s="682"/>
      <c r="S122" s="682"/>
      <c r="T122" s="682"/>
      <c r="U122" s="682"/>
      <c r="V122" s="682"/>
      <c r="W122" s="682"/>
      <c r="X122" s="682"/>
      <c r="Y122" s="682"/>
    </row>
    <row r="123" spans="2:25">
      <c r="B123" s="682"/>
      <c r="C123" s="682"/>
      <c r="D123" s="682"/>
      <c r="E123" s="682"/>
      <c r="F123" s="682"/>
      <c r="G123" s="682"/>
      <c r="H123" s="682"/>
      <c r="I123" s="682"/>
      <c r="J123" s="682"/>
      <c r="K123" s="682"/>
      <c r="L123" s="682"/>
      <c r="M123" s="682"/>
      <c r="N123" s="682"/>
      <c r="O123" s="682"/>
      <c r="P123" s="682"/>
      <c r="Q123" s="682"/>
      <c r="R123" s="682"/>
      <c r="S123" s="682"/>
      <c r="T123" s="682"/>
      <c r="U123" s="682"/>
      <c r="V123" s="682"/>
      <c r="W123" s="682"/>
      <c r="X123" s="682"/>
      <c r="Y123" s="682"/>
    </row>
    <row r="124" spans="2:25">
      <c r="B124" s="682"/>
      <c r="C124" s="682"/>
      <c r="D124" s="682"/>
      <c r="E124" s="682"/>
      <c r="F124" s="682"/>
      <c r="G124" s="682"/>
      <c r="H124" s="682"/>
      <c r="I124" s="682"/>
      <c r="J124" s="682"/>
      <c r="K124" s="682"/>
      <c r="L124" s="682"/>
      <c r="M124" s="682"/>
      <c r="N124" s="682"/>
      <c r="O124" s="682"/>
      <c r="P124" s="682"/>
      <c r="Q124" s="682"/>
      <c r="R124" s="682"/>
      <c r="S124" s="682"/>
      <c r="T124" s="682"/>
      <c r="U124" s="682"/>
      <c r="V124" s="682"/>
      <c r="W124" s="682"/>
      <c r="X124" s="682"/>
      <c r="Y124" s="682"/>
    </row>
    <row r="125" spans="2:25">
      <c r="B125" s="682"/>
      <c r="C125" s="682"/>
      <c r="D125" s="682"/>
      <c r="E125" s="682"/>
      <c r="F125" s="682"/>
      <c r="G125" s="682"/>
      <c r="H125" s="682"/>
      <c r="I125" s="682"/>
      <c r="J125" s="682"/>
      <c r="K125" s="682"/>
      <c r="L125" s="682"/>
      <c r="M125" s="682"/>
      <c r="N125" s="682"/>
      <c r="O125" s="682"/>
      <c r="P125" s="682"/>
      <c r="Q125" s="682"/>
      <c r="R125" s="682"/>
      <c r="S125" s="682"/>
      <c r="T125" s="682"/>
      <c r="U125" s="682"/>
      <c r="V125" s="682"/>
      <c r="W125" s="682"/>
      <c r="X125" s="682"/>
      <c r="Y125" s="682"/>
    </row>
    <row r="126" spans="2:25">
      <c r="B126" s="682"/>
      <c r="C126" s="682"/>
      <c r="D126" s="682"/>
      <c r="E126" s="682"/>
      <c r="F126" s="682"/>
      <c r="G126" s="682"/>
      <c r="H126" s="682"/>
      <c r="I126" s="682"/>
      <c r="J126" s="682"/>
      <c r="K126" s="682"/>
      <c r="L126" s="682"/>
      <c r="M126" s="682"/>
      <c r="N126" s="682"/>
      <c r="O126" s="682"/>
      <c r="P126" s="682"/>
      <c r="Q126" s="682"/>
      <c r="R126" s="682"/>
      <c r="S126" s="682"/>
      <c r="T126" s="682"/>
      <c r="U126" s="682"/>
      <c r="V126" s="682"/>
      <c r="W126" s="682"/>
      <c r="X126" s="682"/>
      <c r="Y126" s="682"/>
    </row>
    <row r="127" spans="2:25">
      <c r="B127" s="682"/>
      <c r="C127" s="682"/>
      <c r="D127" s="682"/>
      <c r="E127" s="682"/>
      <c r="F127" s="682"/>
      <c r="G127" s="682"/>
      <c r="H127" s="682"/>
      <c r="I127" s="682"/>
      <c r="J127" s="682"/>
      <c r="K127" s="682"/>
      <c r="L127" s="682"/>
      <c r="M127" s="682"/>
      <c r="N127" s="682"/>
      <c r="O127" s="682"/>
      <c r="P127" s="682"/>
      <c r="Q127" s="682"/>
      <c r="R127" s="682"/>
      <c r="S127" s="682"/>
      <c r="T127" s="682"/>
      <c r="U127" s="682"/>
      <c r="V127" s="682"/>
      <c r="W127" s="682"/>
      <c r="X127" s="682"/>
      <c r="Y127" s="682"/>
    </row>
    <row r="128" spans="2:25">
      <c r="B128" s="682"/>
      <c r="C128" s="682"/>
      <c r="D128" s="682"/>
      <c r="E128" s="682"/>
      <c r="F128" s="682"/>
      <c r="G128" s="682"/>
      <c r="H128" s="682"/>
      <c r="I128" s="682"/>
      <c r="J128" s="682"/>
      <c r="K128" s="682"/>
      <c r="L128" s="682"/>
      <c r="M128" s="682"/>
      <c r="N128" s="682"/>
      <c r="O128" s="682"/>
      <c r="P128" s="682"/>
      <c r="Q128" s="682"/>
      <c r="R128" s="682"/>
      <c r="S128" s="682"/>
      <c r="T128" s="682"/>
      <c r="U128" s="682"/>
      <c r="V128" s="682"/>
      <c r="W128" s="682"/>
      <c r="X128" s="682"/>
      <c r="Y128" s="682"/>
    </row>
    <row r="129" spans="2:25">
      <c r="B129" s="682"/>
      <c r="C129" s="682"/>
      <c r="D129" s="682"/>
      <c r="E129" s="682"/>
      <c r="F129" s="682"/>
      <c r="G129" s="682"/>
      <c r="H129" s="682"/>
      <c r="I129" s="682"/>
      <c r="J129" s="682"/>
      <c r="K129" s="682"/>
      <c r="L129" s="682"/>
      <c r="M129" s="682"/>
      <c r="N129" s="682"/>
      <c r="O129" s="682"/>
      <c r="P129" s="682"/>
      <c r="Q129" s="682"/>
      <c r="R129" s="682"/>
      <c r="S129" s="682"/>
      <c r="T129" s="682"/>
      <c r="U129" s="682"/>
      <c r="V129" s="682"/>
      <c r="W129" s="682"/>
      <c r="X129" s="682"/>
      <c r="Y129" s="682"/>
    </row>
    <row r="130" spans="2:25">
      <c r="B130" s="682"/>
      <c r="C130" s="682"/>
      <c r="D130" s="682"/>
      <c r="E130" s="682"/>
      <c r="F130" s="682"/>
      <c r="G130" s="682"/>
      <c r="H130" s="682"/>
      <c r="I130" s="682"/>
      <c r="J130" s="682"/>
      <c r="K130" s="682"/>
      <c r="L130" s="682"/>
      <c r="M130" s="682"/>
      <c r="N130" s="682"/>
      <c r="O130" s="682"/>
      <c r="P130" s="682"/>
      <c r="Q130" s="682"/>
      <c r="R130" s="682"/>
      <c r="S130" s="682"/>
      <c r="T130" s="682"/>
      <c r="U130" s="682"/>
      <c r="V130" s="682"/>
      <c r="W130" s="682"/>
      <c r="X130" s="682"/>
      <c r="Y130" s="682"/>
    </row>
    <row r="131" spans="2:25">
      <c r="B131" s="682"/>
      <c r="C131" s="682"/>
      <c r="D131" s="682"/>
      <c r="E131" s="682"/>
      <c r="F131" s="682"/>
      <c r="G131" s="682"/>
      <c r="H131" s="682"/>
      <c r="I131" s="682"/>
      <c r="J131" s="682"/>
      <c r="K131" s="682"/>
      <c r="L131" s="682"/>
      <c r="M131" s="682"/>
      <c r="N131" s="682"/>
      <c r="O131" s="682"/>
      <c r="P131" s="682"/>
      <c r="Q131" s="682"/>
      <c r="R131" s="682"/>
      <c r="S131" s="682"/>
      <c r="T131" s="682"/>
      <c r="U131" s="682"/>
      <c r="V131" s="682"/>
      <c r="W131" s="682"/>
      <c r="X131" s="682"/>
      <c r="Y131" s="682"/>
    </row>
    <row r="132" spans="2:25">
      <c r="B132" s="682"/>
      <c r="C132" s="682"/>
      <c r="D132" s="682"/>
      <c r="E132" s="682"/>
      <c r="F132" s="682"/>
      <c r="G132" s="682"/>
      <c r="H132" s="682"/>
      <c r="I132" s="682"/>
      <c r="J132" s="682"/>
      <c r="K132" s="682"/>
      <c r="L132" s="682"/>
      <c r="M132" s="682"/>
      <c r="N132" s="682"/>
      <c r="O132" s="682"/>
      <c r="P132" s="682"/>
      <c r="Q132" s="682"/>
      <c r="R132" s="682"/>
      <c r="S132" s="682"/>
      <c r="T132" s="682"/>
      <c r="U132" s="682"/>
      <c r="V132" s="682"/>
      <c r="W132" s="682"/>
      <c r="X132" s="682"/>
      <c r="Y132" s="682"/>
    </row>
    <row r="133" spans="2:25">
      <c r="B133" s="682"/>
      <c r="C133" s="682"/>
      <c r="D133" s="682"/>
      <c r="E133" s="682"/>
      <c r="F133" s="682"/>
      <c r="G133" s="682"/>
      <c r="H133" s="682"/>
      <c r="I133" s="682"/>
      <c r="J133" s="682"/>
      <c r="K133" s="682"/>
      <c r="L133" s="682"/>
      <c r="M133" s="682"/>
      <c r="N133" s="682"/>
      <c r="O133" s="682"/>
      <c r="P133" s="682"/>
      <c r="Q133" s="682"/>
      <c r="R133" s="682"/>
      <c r="S133" s="682"/>
      <c r="T133" s="682"/>
      <c r="U133" s="682"/>
      <c r="V133" s="682"/>
      <c r="W133" s="682"/>
      <c r="X133" s="682"/>
      <c r="Y133" s="682"/>
    </row>
    <row r="134" spans="2:25">
      <c r="B134" s="682"/>
      <c r="C134" s="682"/>
      <c r="D134" s="682"/>
      <c r="E134" s="682"/>
      <c r="F134" s="682"/>
      <c r="G134" s="682"/>
      <c r="H134" s="682"/>
      <c r="I134" s="682"/>
      <c r="J134" s="682"/>
      <c r="K134" s="682"/>
      <c r="L134" s="682"/>
      <c r="M134" s="682"/>
      <c r="N134" s="682"/>
      <c r="O134" s="682"/>
      <c r="P134" s="682"/>
      <c r="Q134" s="682"/>
      <c r="R134" s="682"/>
      <c r="S134" s="682"/>
      <c r="T134" s="682"/>
      <c r="U134" s="682"/>
      <c r="V134" s="682"/>
      <c r="W134" s="682"/>
      <c r="X134" s="682"/>
      <c r="Y134" s="682"/>
    </row>
    <row r="135" spans="2:25">
      <c r="B135" s="682"/>
      <c r="C135" s="682"/>
      <c r="D135" s="682"/>
      <c r="E135" s="682"/>
      <c r="F135" s="682"/>
      <c r="G135" s="682"/>
      <c r="H135" s="682"/>
      <c r="I135" s="682"/>
      <c r="J135" s="682"/>
      <c r="K135" s="682"/>
      <c r="L135" s="682"/>
      <c r="M135" s="682"/>
      <c r="N135" s="682"/>
      <c r="O135" s="682"/>
      <c r="P135" s="682"/>
      <c r="Q135" s="682"/>
      <c r="R135" s="682"/>
      <c r="S135" s="682"/>
      <c r="T135" s="682"/>
      <c r="U135" s="682"/>
      <c r="V135" s="682"/>
      <c r="W135" s="682"/>
      <c r="X135" s="682"/>
      <c r="Y135" s="682"/>
    </row>
    <row r="136" spans="2:25">
      <c r="B136" s="682"/>
      <c r="C136" s="682"/>
      <c r="D136" s="682"/>
      <c r="E136" s="682"/>
      <c r="F136" s="682"/>
      <c r="G136" s="682"/>
      <c r="H136" s="682"/>
      <c r="I136" s="682"/>
      <c r="J136" s="682"/>
      <c r="K136" s="682"/>
      <c r="L136" s="682"/>
      <c r="M136" s="682"/>
      <c r="N136" s="682"/>
      <c r="O136" s="682"/>
      <c r="P136" s="682"/>
      <c r="Q136" s="682"/>
      <c r="R136" s="682"/>
      <c r="S136" s="682"/>
      <c r="T136" s="682"/>
      <c r="U136" s="682"/>
      <c r="V136" s="682"/>
      <c r="W136" s="682"/>
      <c r="X136" s="682"/>
      <c r="Y136" s="682"/>
    </row>
    <row r="137" spans="2:25">
      <c r="B137" s="682"/>
      <c r="C137" s="682"/>
      <c r="D137" s="682"/>
      <c r="E137" s="682"/>
      <c r="F137" s="682"/>
      <c r="G137" s="682"/>
      <c r="H137" s="682"/>
      <c r="I137" s="682"/>
      <c r="J137" s="682"/>
      <c r="K137" s="682"/>
      <c r="L137" s="682"/>
      <c r="M137" s="682"/>
      <c r="N137" s="682"/>
      <c r="O137" s="682"/>
      <c r="P137" s="682"/>
      <c r="Q137" s="682"/>
      <c r="R137" s="682"/>
      <c r="S137" s="682"/>
      <c r="T137" s="682"/>
      <c r="U137" s="682"/>
      <c r="V137" s="682"/>
      <c r="W137" s="682"/>
      <c r="X137" s="682"/>
      <c r="Y137" s="682"/>
    </row>
    <row r="138" spans="2:25">
      <c r="B138" s="682"/>
      <c r="C138" s="682"/>
      <c r="D138" s="682"/>
      <c r="E138" s="682"/>
      <c r="F138" s="682"/>
      <c r="G138" s="682"/>
      <c r="H138" s="682"/>
      <c r="I138" s="682"/>
      <c r="J138" s="682"/>
      <c r="K138" s="682"/>
      <c r="L138" s="682"/>
      <c r="M138" s="682"/>
      <c r="N138" s="682"/>
      <c r="O138" s="682"/>
      <c r="P138" s="682"/>
      <c r="Q138" s="682"/>
      <c r="R138" s="682"/>
      <c r="S138" s="682"/>
      <c r="T138" s="682"/>
      <c r="U138" s="682"/>
      <c r="V138" s="682"/>
      <c r="W138" s="682"/>
      <c r="X138" s="682"/>
      <c r="Y138" s="682"/>
    </row>
    <row r="139" spans="2:25">
      <c r="B139" s="682"/>
      <c r="C139" s="682"/>
      <c r="D139" s="682"/>
      <c r="E139" s="682"/>
      <c r="F139" s="682"/>
      <c r="G139" s="682"/>
      <c r="H139" s="682"/>
      <c r="I139" s="682"/>
      <c r="J139" s="682"/>
      <c r="K139" s="682"/>
      <c r="L139" s="682"/>
      <c r="M139" s="682"/>
      <c r="N139" s="682"/>
      <c r="O139" s="682"/>
      <c r="P139" s="682"/>
      <c r="Q139" s="682"/>
      <c r="R139" s="682"/>
      <c r="S139" s="682"/>
      <c r="T139" s="682"/>
      <c r="U139" s="682"/>
      <c r="V139" s="682"/>
      <c r="W139" s="682"/>
      <c r="X139" s="682"/>
      <c r="Y139" s="682"/>
    </row>
    <row r="140" spans="2:25">
      <c r="B140" s="682"/>
      <c r="C140" s="682"/>
      <c r="D140" s="682"/>
      <c r="E140" s="682"/>
      <c r="F140" s="682"/>
      <c r="G140" s="682"/>
      <c r="H140" s="682"/>
      <c r="I140" s="682"/>
      <c r="J140" s="682"/>
      <c r="K140" s="682"/>
      <c r="L140" s="682"/>
      <c r="M140" s="682"/>
      <c r="N140" s="682"/>
      <c r="O140" s="682"/>
      <c r="P140" s="682"/>
      <c r="Q140" s="682"/>
      <c r="R140" s="682"/>
      <c r="S140" s="682"/>
      <c r="T140" s="682"/>
      <c r="U140" s="682"/>
      <c r="V140" s="682"/>
      <c r="W140" s="682"/>
      <c r="X140" s="682"/>
      <c r="Y140" s="682"/>
    </row>
    <row r="141" spans="2:25">
      <c r="B141" s="682"/>
      <c r="C141" s="682"/>
      <c r="D141" s="682"/>
      <c r="E141" s="682"/>
      <c r="F141" s="682"/>
      <c r="G141" s="682"/>
      <c r="H141" s="682"/>
      <c r="I141" s="682"/>
      <c r="J141" s="682"/>
      <c r="K141" s="682"/>
      <c r="L141" s="682"/>
      <c r="M141" s="682"/>
      <c r="N141" s="682"/>
      <c r="O141" s="682"/>
      <c r="P141" s="682"/>
      <c r="Q141" s="682"/>
      <c r="R141" s="682"/>
      <c r="S141" s="682"/>
      <c r="T141" s="682"/>
      <c r="U141" s="682"/>
      <c r="V141" s="682"/>
      <c r="W141" s="682"/>
      <c r="X141" s="682"/>
      <c r="Y141" s="682"/>
    </row>
    <row r="142" spans="2:25">
      <c r="B142" s="682"/>
      <c r="C142" s="682"/>
      <c r="D142" s="682"/>
      <c r="E142" s="682"/>
      <c r="F142" s="682"/>
      <c r="G142" s="682"/>
      <c r="H142" s="682"/>
      <c r="I142" s="682"/>
      <c r="J142" s="682"/>
      <c r="K142" s="682"/>
      <c r="L142" s="682"/>
      <c r="M142" s="682"/>
      <c r="N142" s="682"/>
      <c r="O142" s="682"/>
      <c r="P142" s="682"/>
      <c r="Q142" s="682"/>
      <c r="R142" s="682"/>
      <c r="S142" s="682"/>
      <c r="T142" s="682"/>
      <c r="U142" s="682"/>
      <c r="V142" s="682"/>
      <c r="W142" s="682"/>
      <c r="X142" s="682"/>
      <c r="Y142" s="682"/>
    </row>
    <row r="143" spans="2:25">
      <c r="B143" s="682"/>
      <c r="C143" s="682"/>
      <c r="D143" s="682"/>
      <c r="E143" s="682"/>
      <c r="F143" s="682"/>
      <c r="G143" s="682"/>
      <c r="H143" s="682"/>
      <c r="I143" s="682"/>
      <c r="J143" s="682"/>
      <c r="K143" s="682"/>
      <c r="L143" s="682"/>
      <c r="M143" s="682"/>
      <c r="N143" s="682"/>
      <c r="O143" s="682"/>
      <c r="P143" s="682"/>
      <c r="Q143" s="682"/>
      <c r="R143" s="682"/>
      <c r="S143" s="682"/>
      <c r="T143" s="682"/>
      <c r="U143" s="682"/>
      <c r="V143" s="682"/>
      <c r="W143" s="682"/>
      <c r="X143" s="682"/>
      <c r="Y143" s="682"/>
    </row>
    <row r="144" spans="2:25">
      <c r="B144" s="682"/>
      <c r="C144" s="682"/>
      <c r="D144" s="682"/>
      <c r="E144" s="682"/>
      <c r="F144" s="682"/>
      <c r="G144" s="682"/>
      <c r="H144" s="682"/>
      <c r="I144" s="682"/>
      <c r="J144" s="682"/>
      <c r="K144" s="682"/>
      <c r="L144" s="682"/>
      <c r="M144" s="682"/>
      <c r="N144" s="682"/>
      <c r="O144" s="682"/>
      <c r="P144" s="682"/>
      <c r="Q144" s="682"/>
      <c r="R144" s="682"/>
      <c r="S144" s="682"/>
      <c r="T144" s="682"/>
      <c r="U144" s="682"/>
      <c r="V144" s="682"/>
      <c r="W144" s="682"/>
      <c r="X144" s="682"/>
      <c r="Y144" s="682"/>
    </row>
    <row r="145" spans="2:25">
      <c r="B145" s="682"/>
      <c r="C145" s="682"/>
      <c r="D145" s="682"/>
      <c r="E145" s="682"/>
      <c r="F145" s="682"/>
      <c r="G145" s="682"/>
      <c r="H145" s="682"/>
      <c r="I145" s="682"/>
      <c r="J145" s="682"/>
      <c r="K145" s="682"/>
      <c r="L145" s="682"/>
      <c r="M145" s="682"/>
      <c r="N145" s="682"/>
      <c r="O145" s="682"/>
      <c r="P145" s="682"/>
      <c r="Q145" s="682"/>
      <c r="R145" s="682"/>
      <c r="S145" s="682"/>
      <c r="T145" s="682"/>
      <c r="U145" s="682"/>
      <c r="V145" s="682"/>
      <c r="W145" s="682"/>
      <c r="X145" s="682"/>
      <c r="Y145" s="682"/>
    </row>
    <row r="146" spans="2:25">
      <c r="B146" s="682"/>
      <c r="C146" s="682"/>
      <c r="D146" s="682"/>
      <c r="E146" s="682"/>
      <c r="F146" s="682"/>
      <c r="G146" s="682"/>
      <c r="H146" s="682"/>
      <c r="I146" s="682"/>
      <c r="J146" s="682"/>
      <c r="K146" s="682"/>
      <c r="L146" s="682"/>
      <c r="M146" s="682"/>
      <c r="N146" s="682"/>
      <c r="O146" s="682"/>
      <c r="P146" s="682"/>
      <c r="Q146" s="682"/>
      <c r="R146" s="682"/>
      <c r="S146" s="682"/>
      <c r="T146" s="682"/>
      <c r="U146" s="682"/>
      <c r="V146" s="682"/>
      <c r="W146" s="682"/>
      <c r="X146" s="682"/>
      <c r="Y146" s="682"/>
    </row>
    <row r="147" spans="2:25">
      <c r="B147" s="682"/>
      <c r="C147" s="682"/>
      <c r="D147" s="682"/>
      <c r="E147" s="682"/>
      <c r="F147" s="682"/>
      <c r="G147" s="682"/>
      <c r="H147" s="682"/>
      <c r="I147" s="682"/>
      <c r="J147" s="682"/>
      <c r="K147" s="682"/>
      <c r="L147" s="682"/>
      <c r="M147" s="682"/>
      <c r="N147" s="682"/>
      <c r="O147" s="682"/>
      <c r="P147" s="682"/>
      <c r="Q147" s="682"/>
      <c r="R147" s="682"/>
      <c r="S147" s="682"/>
      <c r="T147" s="682"/>
      <c r="U147" s="682"/>
      <c r="V147" s="682"/>
      <c r="W147" s="682"/>
      <c r="X147" s="682"/>
      <c r="Y147" s="682"/>
    </row>
    <row r="148" spans="2:25">
      <c r="B148" s="682"/>
      <c r="C148" s="682"/>
      <c r="D148" s="682"/>
      <c r="E148" s="682"/>
      <c r="F148" s="682"/>
      <c r="G148" s="682"/>
      <c r="H148" s="682"/>
      <c r="I148" s="682"/>
      <c r="J148" s="682"/>
      <c r="K148" s="682"/>
      <c r="L148" s="682"/>
      <c r="M148" s="682"/>
      <c r="N148" s="682"/>
      <c r="O148" s="682"/>
      <c r="P148" s="682"/>
      <c r="Q148" s="682"/>
      <c r="R148" s="682"/>
      <c r="S148" s="682"/>
      <c r="T148" s="682"/>
      <c r="U148" s="682"/>
      <c r="V148" s="682"/>
      <c r="W148" s="682"/>
      <c r="X148" s="682"/>
      <c r="Y148" s="682"/>
    </row>
    <row r="149" spans="2:25">
      <c r="B149" s="682"/>
      <c r="C149" s="682"/>
      <c r="D149" s="682"/>
      <c r="E149" s="682"/>
      <c r="F149" s="682"/>
      <c r="G149" s="682"/>
      <c r="H149" s="682"/>
      <c r="I149" s="682"/>
      <c r="J149" s="682"/>
      <c r="K149" s="682"/>
      <c r="L149" s="682"/>
      <c r="M149" s="682"/>
      <c r="N149" s="682"/>
      <c r="O149" s="682"/>
      <c r="P149" s="682"/>
      <c r="Q149" s="682"/>
      <c r="R149" s="682"/>
      <c r="S149" s="682"/>
      <c r="T149" s="682"/>
      <c r="U149" s="682"/>
      <c r="V149" s="682"/>
      <c r="W149" s="682"/>
      <c r="X149" s="682"/>
      <c r="Y149" s="682"/>
    </row>
    <row r="150" spans="2:25">
      <c r="B150" s="682"/>
      <c r="C150" s="682"/>
      <c r="D150" s="682"/>
      <c r="E150" s="682"/>
      <c r="F150" s="682"/>
      <c r="G150" s="682"/>
      <c r="H150" s="682"/>
      <c r="I150" s="682"/>
      <c r="J150" s="682"/>
      <c r="K150" s="682"/>
      <c r="L150" s="682"/>
      <c r="M150" s="682"/>
      <c r="N150" s="682"/>
      <c r="O150" s="682"/>
      <c r="P150" s="682"/>
      <c r="Q150" s="682"/>
      <c r="R150" s="682"/>
      <c r="S150" s="682"/>
      <c r="T150" s="682"/>
      <c r="U150" s="682"/>
      <c r="V150" s="682"/>
      <c r="W150" s="682"/>
      <c r="X150" s="682"/>
      <c r="Y150" s="682"/>
    </row>
    <row r="151" spans="2:25">
      <c r="B151" s="682"/>
      <c r="C151" s="682"/>
      <c r="D151" s="682"/>
      <c r="E151" s="682"/>
      <c r="F151" s="682"/>
      <c r="G151" s="682"/>
      <c r="H151" s="682"/>
      <c r="I151" s="682"/>
      <c r="J151" s="682"/>
      <c r="K151" s="682"/>
      <c r="L151" s="682"/>
      <c r="M151" s="682"/>
      <c r="N151" s="682"/>
      <c r="O151" s="682"/>
      <c r="P151" s="682"/>
      <c r="Q151" s="682"/>
      <c r="R151" s="682"/>
      <c r="S151" s="682"/>
      <c r="T151" s="682"/>
      <c r="U151" s="682"/>
      <c r="V151" s="682"/>
      <c r="W151" s="682"/>
      <c r="X151" s="682"/>
      <c r="Y151" s="682"/>
    </row>
    <row r="152" spans="2:25">
      <c r="B152" s="682"/>
      <c r="C152" s="682"/>
      <c r="D152" s="682"/>
      <c r="E152" s="682"/>
      <c r="F152" s="682"/>
      <c r="G152" s="682"/>
      <c r="H152" s="682"/>
      <c r="I152" s="682"/>
      <c r="J152" s="682"/>
      <c r="K152" s="682"/>
      <c r="L152" s="682"/>
      <c r="M152" s="682"/>
      <c r="N152" s="682"/>
      <c r="O152" s="682"/>
      <c r="P152" s="682"/>
      <c r="Q152" s="682"/>
      <c r="R152" s="682"/>
      <c r="S152" s="682"/>
      <c r="T152" s="682"/>
      <c r="U152" s="682"/>
      <c r="V152" s="682"/>
      <c r="W152" s="682"/>
      <c r="X152" s="682"/>
      <c r="Y152" s="682"/>
    </row>
    <row r="153" spans="2:25">
      <c r="B153" s="682"/>
      <c r="C153" s="682"/>
      <c r="D153" s="682"/>
      <c r="E153" s="682"/>
      <c r="F153" s="682"/>
      <c r="G153" s="682"/>
      <c r="H153" s="682"/>
      <c r="I153" s="682"/>
      <c r="J153" s="682"/>
      <c r="K153" s="682"/>
      <c r="L153" s="682"/>
      <c r="M153" s="682"/>
      <c r="N153" s="682"/>
      <c r="O153" s="682"/>
      <c r="P153" s="682"/>
      <c r="Q153" s="682"/>
      <c r="R153" s="682"/>
      <c r="S153" s="682"/>
      <c r="T153" s="682"/>
      <c r="U153" s="682"/>
      <c r="V153" s="682"/>
      <c r="W153" s="682"/>
      <c r="X153" s="682"/>
      <c r="Y153" s="682"/>
    </row>
    <row r="154" spans="2:25">
      <c r="B154" s="682"/>
      <c r="C154" s="682"/>
      <c r="D154" s="682"/>
      <c r="E154" s="682"/>
      <c r="F154" s="682"/>
      <c r="G154" s="682"/>
      <c r="H154" s="682"/>
      <c r="I154" s="682"/>
      <c r="J154" s="682"/>
      <c r="K154" s="682"/>
      <c r="L154" s="682"/>
      <c r="M154" s="682"/>
      <c r="N154" s="682"/>
      <c r="O154" s="682"/>
      <c r="P154" s="682"/>
      <c r="Q154" s="682"/>
      <c r="R154" s="682"/>
      <c r="S154" s="682"/>
      <c r="T154" s="682"/>
      <c r="U154" s="682"/>
      <c r="V154" s="682"/>
      <c r="W154" s="682"/>
      <c r="X154" s="682"/>
      <c r="Y154" s="682"/>
    </row>
    <row r="155" spans="2:25">
      <c r="B155" s="682"/>
      <c r="C155" s="682"/>
      <c r="D155" s="682"/>
      <c r="E155" s="682"/>
      <c r="F155" s="682"/>
      <c r="G155" s="682"/>
      <c r="H155" s="682"/>
      <c r="I155" s="682"/>
      <c r="J155" s="682"/>
      <c r="K155" s="682"/>
      <c r="L155" s="682"/>
      <c r="M155" s="682"/>
      <c r="N155" s="682"/>
      <c r="O155" s="682"/>
      <c r="P155" s="682"/>
      <c r="Q155" s="682"/>
      <c r="R155" s="682"/>
      <c r="S155" s="682"/>
      <c r="T155" s="682"/>
      <c r="U155" s="682"/>
      <c r="V155" s="682"/>
      <c r="W155" s="682"/>
      <c r="X155" s="682"/>
      <c r="Y155" s="682"/>
    </row>
    <row r="156" spans="2:25">
      <c r="B156" s="682"/>
      <c r="C156" s="682"/>
      <c r="D156" s="682"/>
      <c r="E156" s="682"/>
      <c r="F156" s="682"/>
      <c r="G156" s="682"/>
      <c r="H156" s="682"/>
      <c r="I156" s="682"/>
      <c r="J156" s="682"/>
      <c r="K156" s="682"/>
      <c r="L156" s="682"/>
      <c r="M156" s="682"/>
      <c r="N156" s="682"/>
      <c r="O156" s="682"/>
      <c r="P156" s="682"/>
      <c r="Q156" s="682"/>
      <c r="R156" s="682"/>
      <c r="S156" s="682"/>
      <c r="T156" s="682"/>
      <c r="U156" s="682"/>
      <c r="V156" s="682"/>
      <c r="W156" s="682"/>
      <c r="X156" s="682"/>
      <c r="Y156" s="682"/>
    </row>
    <row r="157" spans="2:25">
      <c r="B157" s="682"/>
      <c r="C157" s="682"/>
      <c r="D157" s="682"/>
      <c r="E157" s="682"/>
      <c r="F157" s="682"/>
      <c r="G157" s="682"/>
      <c r="H157" s="682"/>
      <c r="I157" s="682"/>
      <c r="J157" s="682"/>
      <c r="K157" s="682"/>
      <c r="L157" s="682"/>
      <c r="M157" s="682"/>
      <c r="N157" s="682"/>
      <c r="O157" s="682"/>
      <c r="P157" s="682"/>
      <c r="Q157" s="682"/>
      <c r="R157" s="682"/>
      <c r="S157" s="682"/>
      <c r="T157" s="682"/>
      <c r="U157" s="682"/>
      <c r="V157" s="682"/>
      <c r="W157" s="682"/>
      <c r="X157" s="682"/>
      <c r="Y157" s="682"/>
    </row>
    <row r="158" spans="2:25">
      <c r="B158" s="682"/>
      <c r="C158" s="682"/>
      <c r="D158" s="682"/>
      <c r="E158" s="682"/>
      <c r="F158" s="682"/>
      <c r="G158" s="682"/>
      <c r="H158" s="682"/>
      <c r="I158" s="682"/>
      <c r="J158" s="682"/>
      <c r="K158" s="682"/>
      <c r="L158" s="682"/>
      <c r="M158" s="682"/>
      <c r="N158" s="682"/>
      <c r="O158" s="682"/>
      <c r="P158" s="682"/>
      <c r="Q158" s="682"/>
      <c r="R158" s="682"/>
      <c r="S158" s="682"/>
      <c r="T158" s="682"/>
      <c r="U158" s="682"/>
      <c r="V158" s="682"/>
      <c r="W158" s="682"/>
      <c r="X158" s="682"/>
      <c r="Y158" s="682"/>
    </row>
    <row r="159" spans="2:25">
      <c r="B159" s="682"/>
      <c r="C159" s="682"/>
      <c r="D159" s="682"/>
      <c r="E159" s="682"/>
      <c r="F159" s="682"/>
      <c r="G159" s="682"/>
      <c r="H159" s="682"/>
      <c r="I159" s="682"/>
      <c r="J159" s="682"/>
      <c r="K159" s="682"/>
      <c r="L159" s="682"/>
      <c r="M159" s="682"/>
      <c r="N159" s="682"/>
      <c r="O159" s="682"/>
      <c r="P159" s="682"/>
      <c r="Q159" s="682"/>
      <c r="R159" s="682"/>
      <c r="S159" s="682"/>
      <c r="T159" s="682"/>
      <c r="U159" s="682"/>
      <c r="V159" s="682"/>
      <c r="W159" s="682"/>
      <c r="X159" s="682"/>
      <c r="Y159" s="682"/>
    </row>
  </sheetData>
  <sheetProtection algorithmName="SHA-512" hashValue="M9u46p14EA6frPbFdgu/4CYTqUbJfLEM4c4vARgQDnKzxYQK93XCYsh0/jT7fS5uoQTL4thI/QmqolOk3iFx3w==" saltValue="2neL585Fyoek8BZfNv6UdQ==" spinCount="100000" sheet="1" objects="1" scenarios="1"/>
  <mergeCells count="60">
    <mergeCell ref="C64:Y67"/>
    <mergeCell ref="B68:Y74"/>
    <mergeCell ref="D51:U51"/>
    <mergeCell ref="V51:Y52"/>
    <mergeCell ref="B54:B59"/>
    <mergeCell ref="D54:U56"/>
    <mergeCell ref="D57:U59"/>
    <mergeCell ref="B61:G61"/>
    <mergeCell ref="H61:Y61"/>
    <mergeCell ref="B25:B52"/>
    <mergeCell ref="E26:U27"/>
    <mergeCell ref="E29:L29"/>
    <mergeCell ref="M29:O29"/>
    <mergeCell ref="P29:R29"/>
    <mergeCell ref="E30:L30"/>
    <mergeCell ref="M30:N30"/>
    <mergeCell ref="D48:I49"/>
    <mergeCell ref="K48:N48"/>
    <mergeCell ref="P48:T48"/>
    <mergeCell ref="K49:N49"/>
    <mergeCell ref="P49:S49"/>
    <mergeCell ref="V45:Y45"/>
    <mergeCell ref="D47:J47"/>
    <mergeCell ref="K47:O47"/>
    <mergeCell ref="P47:T47"/>
    <mergeCell ref="E43:U43"/>
    <mergeCell ref="F40:H40"/>
    <mergeCell ref="I40:K40"/>
    <mergeCell ref="L40:N40"/>
    <mergeCell ref="V40:Y40"/>
    <mergeCell ref="O41:S41"/>
    <mergeCell ref="D37:U37"/>
    <mergeCell ref="P31:R31"/>
    <mergeCell ref="S31:U31"/>
    <mergeCell ref="V31:Y31"/>
    <mergeCell ref="E32:L32"/>
    <mergeCell ref="M32:N32"/>
    <mergeCell ref="P32:R32"/>
    <mergeCell ref="S32:U32"/>
    <mergeCell ref="V32:Y32"/>
    <mergeCell ref="E33:L33"/>
    <mergeCell ref="M33:O33"/>
    <mergeCell ref="P33:Q33"/>
    <mergeCell ref="S33:U33"/>
    <mergeCell ref="E34:L34"/>
    <mergeCell ref="S34:U34"/>
    <mergeCell ref="V34:Y34"/>
    <mergeCell ref="B3:Y3"/>
    <mergeCell ref="B5:G5"/>
    <mergeCell ref="H5:Y5"/>
    <mergeCell ref="B7:B23"/>
    <mergeCell ref="F7:U7"/>
    <mergeCell ref="F9:U9"/>
    <mergeCell ref="F13:U13"/>
    <mergeCell ref="F15:U15"/>
    <mergeCell ref="M34:Q34"/>
    <mergeCell ref="P30:Q30"/>
    <mergeCell ref="E31:L31"/>
    <mergeCell ref="M31:N31"/>
    <mergeCell ref="V33:Y33"/>
  </mergeCells>
  <phoneticPr fontId="4"/>
  <dataValidations count="4">
    <dataValidation allowBlank="1" showInputMessage="1" showErrorMessage="1" sqref="M31:N32 P49:P50 J41:J42 T41:U42 K48:K50 J44:J45 T44:U45" xr:uid="{00000000-0002-0000-1700-000000000000}"/>
    <dataValidation type="decimal" operator="greaterThan" allowBlank="1" showInputMessage="1" showErrorMessage="1" sqref="M30:N30" xr:uid="{00000000-0002-0000-1700-000001000000}">
      <formula1>0</formula1>
    </dataValidation>
    <dataValidation operator="greaterThan" allowBlank="1" showInputMessage="1" showErrorMessage="1" sqref="P30:Q30" xr:uid="{00000000-0002-0000-1700-000002000000}"/>
    <dataValidation type="decimal" operator="lessThanOrEqual" allowBlank="1" showInputMessage="1" showErrorMessage="1" sqref="P33:Q33" xr:uid="{00000000-0002-0000-1700-000003000000}">
      <formula1>P30</formula1>
    </dataValidation>
  </dataValidations>
  <printOptions horizontalCentered="1"/>
  <pageMargins left="0.19685039370078741" right="0.19685039370078741" top="0.48" bottom="0.39370078740157483" header="0.4" footer="0.19685039370078741"/>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7" r:id="rId5" name="Option Button 2">
              <controlPr locked="0" defaultSize="0" autoFill="0" autoLine="0" autoPict="0">
                <anchor moveWithCells="1">
                  <from>
                    <xdr:col>23</xdr:col>
                    <xdr:colOff>69850</xdr:colOff>
                    <xdr:row>6</xdr:row>
                    <xdr:rowOff>101600</xdr:rowOff>
                  </from>
                  <to>
                    <xdr:col>24</xdr:col>
                    <xdr:colOff>184150</xdr:colOff>
                    <xdr:row>6</xdr:row>
                    <xdr:rowOff>298450</xdr:rowOff>
                  </to>
                </anchor>
              </controlPr>
            </control>
          </mc:Choice>
        </mc:AlternateContent>
        <mc:AlternateContent xmlns:mc="http://schemas.openxmlformats.org/markup-compatibility/2006">
          <mc:Choice Requires="x14">
            <control shapeId="8"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9" r:id="rId7" name="Group Box 4">
              <controlPr locked="0" defaultSize="0" autoFill="0" autoPict="0">
                <anchor moveWithCells="1">
                  <from>
                    <xdr:col>21</xdr:col>
                    <xdr:colOff>0</xdr:colOff>
                    <xdr:row>6</xdr:row>
                    <xdr:rowOff>0</xdr:rowOff>
                  </from>
                  <to>
                    <xdr:col>25</xdr:col>
                    <xdr:colOff>31750</xdr:colOff>
                    <xdr:row>8</xdr:row>
                    <xdr:rowOff>0</xdr:rowOff>
                  </to>
                </anchor>
              </controlPr>
            </control>
          </mc:Choice>
        </mc:AlternateContent>
        <mc:AlternateContent xmlns:mc="http://schemas.openxmlformats.org/markup-compatibility/2006">
          <mc:Choice Requires="x14">
            <control shapeId="10" r:id="rId8" name="Group Box 5">
              <controlPr locked="0" defaultSize="0" autoFill="0" autoPict="0">
                <anchor moveWithCells="1">
                  <from>
                    <xdr:col>21</xdr:col>
                    <xdr:colOff>0</xdr:colOff>
                    <xdr:row>9</xdr:row>
                    <xdr:rowOff>0</xdr:rowOff>
                  </from>
                  <to>
                    <xdr:col>25</xdr:col>
                    <xdr:colOff>31750</xdr:colOff>
                    <xdr:row>12</xdr:row>
                    <xdr:rowOff>0</xdr:rowOff>
                  </to>
                </anchor>
              </controlPr>
            </control>
          </mc:Choice>
        </mc:AlternateContent>
        <mc:AlternateContent xmlns:mc="http://schemas.openxmlformats.org/markup-compatibility/2006">
          <mc:Choice Requires="x14">
            <control shapeId="11" r:id="rId9" name="Option Button 6">
              <controlPr locked="0" defaultSize="0" autoFill="0" autoLine="0" autoPict="0">
                <anchor moveWithCells="1">
                  <from>
                    <xdr:col>23</xdr:col>
                    <xdr:colOff>69850</xdr:colOff>
                    <xdr:row>10</xdr:row>
                    <xdr:rowOff>25400</xdr:rowOff>
                  </from>
                  <to>
                    <xdr:col>24</xdr:col>
                    <xdr:colOff>146050</xdr:colOff>
                    <xdr:row>11</xdr:row>
                    <xdr:rowOff>69850</xdr:rowOff>
                  </to>
                </anchor>
              </controlPr>
            </control>
          </mc:Choice>
        </mc:AlternateContent>
        <mc:AlternateContent xmlns:mc="http://schemas.openxmlformats.org/markup-compatibility/2006">
          <mc:Choice Requires="x14">
            <control shapeId="12" r:id="rId10" name="Option Button 7">
              <controlPr locked="0" defaultSize="0" autoFill="0" autoLine="0" autoPict="0">
                <anchor moveWithCells="1">
                  <from>
                    <xdr:col>21</xdr:col>
                    <xdr:colOff>114300</xdr:colOff>
                    <xdr:row>17</xdr:row>
                    <xdr:rowOff>25400</xdr:rowOff>
                  </from>
                  <to>
                    <xdr:col>22</xdr:col>
                    <xdr:colOff>190500</xdr:colOff>
                    <xdr:row>17</xdr:row>
                    <xdr:rowOff>222250</xdr:rowOff>
                  </to>
                </anchor>
              </controlPr>
            </control>
          </mc:Choice>
        </mc:AlternateContent>
        <mc:AlternateContent xmlns:mc="http://schemas.openxmlformats.org/markup-compatibility/2006">
          <mc:Choice Requires="x14">
            <control shapeId="13" r:id="rId11" name="Option Button 8">
              <controlPr locked="0" defaultSize="0" autoFill="0" autoLine="0" autoPict="0">
                <anchor moveWithCells="1">
                  <from>
                    <xdr:col>23</xdr:col>
                    <xdr:colOff>69850</xdr:colOff>
                    <xdr:row>16</xdr:row>
                    <xdr:rowOff>69850</xdr:rowOff>
                  </from>
                  <to>
                    <xdr:col>24</xdr:col>
                    <xdr:colOff>139700</xdr:colOff>
                    <xdr:row>17</xdr:row>
                    <xdr:rowOff>254000</xdr:rowOff>
                  </to>
                </anchor>
              </controlPr>
            </control>
          </mc:Choice>
        </mc:AlternateContent>
        <mc:AlternateContent xmlns:mc="http://schemas.openxmlformats.org/markup-compatibility/2006">
          <mc:Choice Requires="x14">
            <control shapeId="14" r:id="rId12" name="Option Button 9">
              <controlPr locked="0" defaultSize="0" autoFill="0" autoLine="0" autoPict="0">
                <anchor moveWithCells="1">
                  <from>
                    <xdr:col>21</xdr:col>
                    <xdr:colOff>139700</xdr:colOff>
                    <xdr:row>21</xdr:row>
                    <xdr:rowOff>63500</xdr:rowOff>
                  </from>
                  <to>
                    <xdr:col>22</xdr:col>
                    <xdr:colOff>184150</xdr:colOff>
                    <xdr:row>22</xdr:row>
                    <xdr:rowOff>146050</xdr:rowOff>
                  </to>
                </anchor>
              </controlPr>
            </control>
          </mc:Choice>
        </mc:AlternateContent>
        <mc:AlternateContent xmlns:mc="http://schemas.openxmlformats.org/markup-compatibility/2006">
          <mc:Choice Requires="x14">
            <control shapeId="15" r:id="rId13" name="Option Button 10">
              <controlPr locked="0" defaultSize="0" autoFill="0" autoLine="0" autoPict="0">
                <anchor moveWithCells="1">
                  <from>
                    <xdr:col>21</xdr:col>
                    <xdr:colOff>184150</xdr:colOff>
                    <xdr:row>53</xdr:row>
                    <xdr:rowOff>152400</xdr:rowOff>
                  </from>
                  <to>
                    <xdr:col>22</xdr:col>
                    <xdr:colOff>260350</xdr:colOff>
                    <xdr:row>54</xdr:row>
                    <xdr:rowOff>222250</xdr:rowOff>
                  </to>
                </anchor>
              </controlPr>
            </control>
          </mc:Choice>
        </mc:AlternateContent>
        <mc:AlternateContent xmlns:mc="http://schemas.openxmlformats.org/markup-compatibility/2006">
          <mc:Choice Requires="x14">
            <control shapeId="16" r:id="rId14" name="Option Button 11">
              <controlPr locked="0" defaultSize="0" autoFill="0" autoLine="0" autoPict="0">
                <anchor moveWithCells="1">
                  <from>
                    <xdr:col>23</xdr:col>
                    <xdr:colOff>69850</xdr:colOff>
                    <xdr:row>21</xdr:row>
                    <xdr:rowOff>76200</xdr:rowOff>
                  </from>
                  <to>
                    <xdr:col>24</xdr:col>
                    <xdr:colOff>146050</xdr:colOff>
                    <xdr:row>22</xdr:row>
                    <xdr:rowOff>114300</xdr:rowOff>
                  </to>
                </anchor>
              </controlPr>
            </control>
          </mc:Choice>
        </mc:AlternateContent>
        <mc:AlternateContent xmlns:mc="http://schemas.openxmlformats.org/markup-compatibility/2006">
          <mc:Choice Requires="x14">
            <control shapeId="17" r:id="rId15" name="Option Button 12">
              <controlPr locked="0" defaultSize="0" autoFill="0" autoLine="0" autoPict="0">
                <anchor moveWithCells="1">
                  <from>
                    <xdr:col>23</xdr:col>
                    <xdr:colOff>69850</xdr:colOff>
                    <xdr:row>53</xdr:row>
                    <xdr:rowOff>184150</xdr:rowOff>
                  </from>
                  <to>
                    <xdr:col>24</xdr:col>
                    <xdr:colOff>146050</xdr:colOff>
                    <xdr:row>54</xdr:row>
                    <xdr:rowOff>184150</xdr:rowOff>
                  </to>
                </anchor>
              </controlPr>
            </control>
          </mc:Choice>
        </mc:AlternateContent>
        <mc:AlternateContent xmlns:mc="http://schemas.openxmlformats.org/markup-compatibility/2006">
          <mc:Choice Requires="x14">
            <control shapeId="18" r:id="rId16" name="Group Box 13">
              <controlPr locked="0" defaultSize="0" autoFill="0" autoPict="0">
                <anchor moveWithCells="1">
                  <from>
                    <xdr:col>21</xdr:col>
                    <xdr:colOff>0</xdr:colOff>
                    <xdr:row>12</xdr:row>
                    <xdr:rowOff>0</xdr:rowOff>
                  </from>
                  <to>
                    <xdr:col>25</xdr:col>
                    <xdr:colOff>31750</xdr:colOff>
                    <xdr:row>13</xdr:row>
                    <xdr:rowOff>146050</xdr:rowOff>
                  </to>
                </anchor>
              </controlPr>
            </control>
          </mc:Choice>
        </mc:AlternateContent>
        <mc:AlternateContent xmlns:mc="http://schemas.openxmlformats.org/markup-compatibility/2006">
          <mc:Choice Requires="x14">
            <control shapeId="19" r:id="rId17" name="Group Box 14">
              <controlPr locked="0" defaultSize="0" autoFill="0" autoPict="0">
                <anchor moveWithCells="1">
                  <from>
                    <xdr:col>21</xdr:col>
                    <xdr:colOff>0</xdr:colOff>
                    <xdr:row>18</xdr:row>
                    <xdr:rowOff>0</xdr:rowOff>
                  </from>
                  <to>
                    <xdr:col>25</xdr:col>
                    <xdr:colOff>31750</xdr:colOff>
                    <xdr:row>20</xdr:row>
                    <xdr:rowOff>0</xdr:rowOff>
                  </to>
                </anchor>
              </controlPr>
            </control>
          </mc:Choice>
        </mc:AlternateContent>
        <mc:AlternateContent xmlns:mc="http://schemas.openxmlformats.org/markup-compatibility/2006">
          <mc:Choice Requires="x14">
            <control shapeId="20" r:id="rId18" name="Group Box 15">
              <controlPr locked="0" defaultSize="0" autoFill="0" autoPict="0">
                <anchor moveWithCells="1">
                  <from>
                    <xdr:col>21</xdr:col>
                    <xdr:colOff>0</xdr:colOff>
                    <xdr:row>20</xdr:row>
                    <xdr:rowOff>0</xdr:rowOff>
                  </from>
                  <to>
                    <xdr:col>25</xdr:col>
                    <xdr:colOff>31750</xdr:colOff>
                    <xdr:row>23</xdr:row>
                    <xdr:rowOff>0</xdr:rowOff>
                  </to>
                </anchor>
              </controlPr>
            </control>
          </mc:Choice>
        </mc:AlternateContent>
        <mc:AlternateContent xmlns:mc="http://schemas.openxmlformats.org/markup-compatibility/2006">
          <mc:Choice Requires="x14">
            <control shapeId="21" r:id="rId19" name="Group Box 16">
              <controlPr locked="0" defaultSize="0" autoFill="0" autoPict="0">
                <anchor moveWithCells="1">
                  <from>
                    <xdr:col>21</xdr:col>
                    <xdr:colOff>0</xdr:colOff>
                    <xdr:row>53</xdr:row>
                    <xdr:rowOff>0</xdr:rowOff>
                  </from>
                  <to>
                    <xdr:col>25</xdr:col>
                    <xdr:colOff>31750</xdr:colOff>
                    <xdr:row>55</xdr:row>
                    <xdr:rowOff>139700</xdr:rowOff>
                  </to>
                </anchor>
              </controlPr>
            </control>
          </mc:Choice>
        </mc:AlternateContent>
        <mc:AlternateContent xmlns:mc="http://schemas.openxmlformats.org/markup-compatibility/2006">
          <mc:Choice Requires="x14">
            <control shapeId="22"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3" r:id="rId21" name="Option Button 18">
              <controlPr locked="0" defaultSize="0" autoFill="0" autoLine="0" autoPict="0">
                <anchor moveWithCells="1">
                  <from>
                    <xdr:col>23</xdr:col>
                    <xdr:colOff>69850</xdr:colOff>
                    <xdr:row>12</xdr:row>
                    <xdr:rowOff>69850</xdr:rowOff>
                  </from>
                  <to>
                    <xdr:col>24</xdr:col>
                    <xdr:colOff>101600</xdr:colOff>
                    <xdr:row>13</xdr:row>
                    <xdr:rowOff>114300</xdr:rowOff>
                  </to>
                </anchor>
              </controlPr>
            </control>
          </mc:Choice>
        </mc:AlternateContent>
        <mc:AlternateContent xmlns:mc="http://schemas.openxmlformats.org/markup-compatibility/2006">
          <mc:Choice Requires="x14">
            <control shapeId="24" r:id="rId22" name="Option Button 19">
              <controlPr locked="0" defaultSize="0" autoFill="0" autoLine="0" autoPict="0">
                <anchor moveWithCells="1">
                  <from>
                    <xdr:col>21</xdr:col>
                    <xdr:colOff>114300</xdr:colOff>
                    <xdr:row>18</xdr:row>
                    <xdr:rowOff>76200</xdr:rowOff>
                  </from>
                  <to>
                    <xdr:col>22</xdr:col>
                    <xdr:colOff>260350</xdr:colOff>
                    <xdr:row>19</xdr:row>
                    <xdr:rowOff>222250</xdr:rowOff>
                  </to>
                </anchor>
              </controlPr>
            </control>
          </mc:Choice>
        </mc:AlternateContent>
        <mc:AlternateContent xmlns:mc="http://schemas.openxmlformats.org/markup-compatibility/2006">
          <mc:Choice Requires="x14">
            <control shapeId="25" r:id="rId23" name="Option Button 20">
              <controlPr locked="0" defaultSize="0" autoFill="0" autoLine="0" autoPict="0">
                <anchor moveWithCells="1">
                  <from>
                    <xdr:col>23</xdr:col>
                    <xdr:colOff>69850</xdr:colOff>
                    <xdr:row>18</xdr:row>
                    <xdr:rowOff>69850</xdr:rowOff>
                  </from>
                  <to>
                    <xdr:col>24</xdr:col>
                    <xdr:colOff>146050</xdr:colOff>
                    <xdr:row>19</xdr:row>
                    <xdr:rowOff>222250</xdr:rowOff>
                  </to>
                </anchor>
              </controlPr>
            </control>
          </mc:Choice>
        </mc:AlternateContent>
        <mc:AlternateContent xmlns:mc="http://schemas.openxmlformats.org/markup-compatibility/2006">
          <mc:Choice Requires="x14">
            <control shapeId="26" r:id="rId24" name="Group Box 21">
              <controlPr locked="0" defaultSize="0" autoFill="0" autoPict="0">
                <anchor moveWithCells="1">
                  <from>
                    <xdr:col>21</xdr:col>
                    <xdr:colOff>0</xdr:colOff>
                    <xdr:row>36</xdr:row>
                    <xdr:rowOff>0</xdr:rowOff>
                  </from>
                  <to>
                    <xdr:col>25</xdr:col>
                    <xdr:colOff>31750</xdr:colOff>
                    <xdr:row>37</xdr:row>
                    <xdr:rowOff>25400</xdr:rowOff>
                  </to>
                </anchor>
              </controlPr>
            </control>
          </mc:Choice>
        </mc:AlternateContent>
        <mc:AlternateContent xmlns:mc="http://schemas.openxmlformats.org/markup-compatibility/2006">
          <mc:Choice Requires="x14">
            <control shapeId="27" r:id="rId25" name="Option Button 22">
              <controlPr locked="0" defaultSize="0" autoFill="0" autoLine="0" autoPict="0">
                <anchor moveWithCells="1">
                  <from>
                    <xdr:col>21</xdr:col>
                    <xdr:colOff>146050</xdr:colOff>
                    <xdr:row>36</xdr:row>
                    <xdr:rowOff>146050</xdr:rowOff>
                  </from>
                  <to>
                    <xdr:col>22</xdr:col>
                    <xdr:colOff>222250</xdr:colOff>
                    <xdr:row>36</xdr:row>
                    <xdr:rowOff>374650</xdr:rowOff>
                  </to>
                </anchor>
              </controlPr>
            </control>
          </mc:Choice>
        </mc:AlternateContent>
        <mc:AlternateContent xmlns:mc="http://schemas.openxmlformats.org/markup-compatibility/2006">
          <mc:Choice Requires="x14">
            <control shapeId="28" r:id="rId26" name="Option Button 23">
              <controlPr defaultSize="0" autoFill="0" autoLine="0" autoPict="0">
                <anchor moveWithCells="1">
                  <from>
                    <xdr:col>23</xdr:col>
                    <xdr:colOff>107950</xdr:colOff>
                    <xdr:row>36</xdr:row>
                    <xdr:rowOff>146050</xdr:rowOff>
                  </from>
                  <to>
                    <xdr:col>24</xdr:col>
                    <xdr:colOff>184150</xdr:colOff>
                    <xdr:row>36</xdr:row>
                    <xdr:rowOff>374650</xdr:rowOff>
                  </to>
                </anchor>
              </controlPr>
            </control>
          </mc:Choice>
        </mc:AlternateContent>
        <mc:AlternateContent xmlns:mc="http://schemas.openxmlformats.org/markup-compatibility/2006">
          <mc:Choice Requires="x14">
            <control shapeId="29" r:id="rId27" name="Group Box 24">
              <controlPr defaultSize="0" autoFill="0" autoPict="0">
                <anchor moveWithCells="1">
                  <from>
                    <xdr:col>21</xdr:col>
                    <xdr:colOff>0</xdr:colOff>
                    <xdr:row>56</xdr:row>
                    <xdr:rowOff>0</xdr:rowOff>
                  </from>
                  <to>
                    <xdr:col>25</xdr:col>
                    <xdr:colOff>38100</xdr:colOff>
                    <xdr:row>59</xdr:row>
                    <xdr:rowOff>0</xdr:rowOff>
                  </to>
                </anchor>
              </controlPr>
            </control>
          </mc:Choice>
        </mc:AlternateContent>
        <mc:AlternateContent xmlns:mc="http://schemas.openxmlformats.org/markup-compatibility/2006">
          <mc:Choice Requires="x14">
            <control shapeId="30" r:id="rId28" name="Option Button 25">
              <controlPr defaultSize="0" autoFill="0" autoLine="0" autoPict="0">
                <anchor moveWithCells="1">
                  <from>
                    <xdr:col>21</xdr:col>
                    <xdr:colOff>107950</xdr:colOff>
                    <xdr:row>8</xdr:row>
                    <xdr:rowOff>69850</xdr:rowOff>
                  </from>
                  <to>
                    <xdr:col>22</xdr:col>
                    <xdr:colOff>190500</xdr:colOff>
                    <xdr:row>8</xdr:row>
                    <xdr:rowOff>292100</xdr:rowOff>
                  </to>
                </anchor>
              </controlPr>
            </control>
          </mc:Choice>
        </mc:AlternateContent>
        <mc:AlternateContent xmlns:mc="http://schemas.openxmlformats.org/markup-compatibility/2006">
          <mc:Choice Requires="x14">
            <control shapeId="31" r:id="rId29" name="Option Button 26">
              <controlPr defaultSize="0" autoFill="0" autoLine="0" autoPict="0">
                <anchor moveWithCells="1">
                  <from>
                    <xdr:col>23</xdr:col>
                    <xdr:colOff>107950</xdr:colOff>
                    <xdr:row>8</xdr:row>
                    <xdr:rowOff>69850</xdr:rowOff>
                  </from>
                  <to>
                    <xdr:col>24</xdr:col>
                    <xdr:colOff>190500</xdr:colOff>
                    <xdr:row>8</xdr:row>
                    <xdr:rowOff>292100</xdr:rowOff>
                  </to>
                </anchor>
              </controlPr>
            </control>
          </mc:Choice>
        </mc:AlternateContent>
        <mc:AlternateContent xmlns:mc="http://schemas.openxmlformats.org/markup-compatibility/2006">
          <mc:Choice Requires="x14">
            <control shapeId="32" r:id="rId30" name="Group Box 27">
              <controlPr defaultSize="0" autoFill="0" autoPict="0">
                <anchor moveWithCells="1">
                  <from>
                    <xdr:col>21</xdr:col>
                    <xdr:colOff>0</xdr:colOff>
                    <xdr:row>8</xdr:row>
                    <xdr:rowOff>0</xdr:rowOff>
                  </from>
                  <to>
                    <xdr:col>25</xdr:col>
                    <xdr:colOff>31750</xdr:colOff>
                    <xdr:row>9</xdr:row>
                    <xdr:rowOff>0</xdr:rowOff>
                  </to>
                </anchor>
              </controlPr>
            </control>
          </mc:Choice>
        </mc:AlternateContent>
        <mc:AlternateContent xmlns:mc="http://schemas.openxmlformats.org/markup-compatibility/2006">
          <mc:Choice Requires="x14">
            <control shapeId="33" r:id="rId31" name="Option Button 28">
              <controlPr locked="0" defaultSize="0" autoFill="0" autoLine="0" autoPict="0">
                <anchor moveWithCells="1">
                  <from>
                    <xdr:col>21</xdr:col>
                    <xdr:colOff>146050</xdr:colOff>
                    <xdr:row>56</xdr:row>
                    <xdr:rowOff>146050</xdr:rowOff>
                  </from>
                  <to>
                    <xdr:col>22</xdr:col>
                    <xdr:colOff>222250</xdr:colOff>
                    <xdr:row>57</xdr:row>
                    <xdr:rowOff>152400</xdr:rowOff>
                  </to>
                </anchor>
              </controlPr>
            </control>
          </mc:Choice>
        </mc:AlternateContent>
        <mc:AlternateContent xmlns:mc="http://schemas.openxmlformats.org/markup-compatibility/2006">
          <mc:Choice Requires="x14">
            <control shapeId="34" r:id="rId32" name="Option Button 29">
              <controlPr locked="0" defaultSize="0" autoFill="0" autoLine="0" autoPict="0">
                <anchor moveWithCells="1">
                  <from>
                    <xdr:col>23</xdr:col>
                    <xdr:colOff>69850</xdr:colOff>
                    <xdr:row>56</xdr:row>
                    <xdr:rowOff>184150</xdr:rowOff>
                  </from>
                  <to>
                    <xdr:col>24</xdr:col>
                    <xdr:colOff>146050</xdr:colOff>
                    <xdr:row>57</xdr:row>
                    <xdr:rowOff>146050</xdr:rowOff>
                  </to>
                </anchor>
              </controlPr>
            </control>
          </mc:Choice>
        </mc:AlternateContent>
        <mc:AlternateContent xmlns:mc="http://schemas.openxmlformats.org/markup-compatibility/2006">
          <mc:Choice Requires="x14">
            <control shapeId="224286" r:id="rId33" name="Option Button 30">
              <controlPr locked="0" defaultSize="0" autoFill="0" autoLine="0" autoPict="0">
                <anchor moveWithCells="1">
                  <from>
                    <xdr:col>21</xdr:col>
                    <xdr:colOff>114300</xdr:colOff>
                    <xdr:row>14</xdr:row>
                    <xdr:rowOff>31750</xdr:rowOff>
                  </from>
                  <to>
                    <xdr:col>22</xdr:col>
                    <xdr:colOff>222250</xdr:colOff>
                    <xdr:row>15</xdr:row>
                    <xdr:rowOff>31750</xdr:rowOff>
                  </to>
                </anchor>
              </controlPr>
            </control>
          </mc:Choice>
        </mc:AlternateContent>
        <mc:AlternateContent xmlns:mc="http://schemas.openxmlformats.org/markup-compatibility/2006">
          <mc:Choice Requires="x14">
            <control shapeId="224287" r:id="rId34" name="Option Button 31">
              <controlPr locked="0" defaultSize="0" autoFill="0" autoLine="0" autoPict="0">
                <anchor moveWithCells="1">
                  <from>
                    <xdr:col>23</xdr:col>
                    <xdr:colOff>69850</xdr:colOff>
                    <xdr:row>14</xdr:row>
                    <xdr:rowOff>101600</xdr:rowOff>
                  </from>
                  <to>
                    <xdr:col>24</xdr:col>
                    <xdr:colOff>184150</xdr:colOff>
                    <xdr:row>14</xdr:row>
                    <xdr:rowOff>298450</xdr:rowOff>
                  </to>
                </anchor>
              </controlPr>
            </control>
          </mc:Choice>
        </mc:AlternateContent>
        <mc:AlternateContent xmlns:mc="http://schemas.openxmlformats.org/markup-compatibility/2006">
          <mc:Choice Requires="x14">
            <control shapeId="224288" r:id="rId35" name="Group Box 32">
              <controlPr locked="0" defaultSize="0" autoFill="0" autoPict="0">
                <anchor moveWithCells="1">
                  <from>
                    <xdr:col>21</xdr:col>
                    <xdr:colOff>0</xdr:colOff>
                    <xdr:row>14</xdr:row>
                    <xdr:rowOff>0</xdr:rowOff>
                  </from>
                  <to>
                    <xdr:col>25</xdr:col>
                    <xdr:colOff>31750</xdr:colOff>
                    <xdr:row>16</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AO158"/>
  <sheetViews>
    <sheetView showGridLines="0" view="pageBreakPreview" topLeftCell="B1" zoomScale="75" zoomScaleNormal="80" zoomScaleSheetLayoutView="75" workbookViewId="0">
      <selection activeCell="K41" sqref="K41"/>
    </sheetView>
  </sheetViews>
  <sheetFormatPr defaultColWidth="4" defaultRowHeight="13"/>
  <cols>
    <col min="1" max="1" width="2.90625" style="644" customWidth="1"/>
    <col min="2" max="2" width="5.08984375" style="644" customWidth="1"/>
    <col min="3" max="3" width="1.453125" style="644" customWidth="1"/>
    <col min="4" max="8" width="4" style="644" customWidth="1"/>
    <col min="9" max="9" width="5.6328125" style="644" customWidth="1"/>
    <col min="10" max="10" width="7.36328125" style="644" customWidth="1"/>
    <col min="11" max="11" width="6" style="644" customWidth="1"/>
    <col min="12" max="12" width="4" style="644" customWidth="1"/>
    <col min="13" max="18" width="5.08984375" style="644" customWidth="1"/>
    <col min="19" max="19" width="4" style="644" customWidth="1"/>
    <col min="20" max="20" width="7.36328125" style="644" customWidth="1"/>
    <col min="21" max="21" width="8" style="644" customWidth="1"/>
    <col min="22" max="25" width="4.6328125" style="644" customWidth="1"/>
    <col min="26" max="26" width="2" style="644" customWidth="1"/>
    <col min="27" max="27" width="4" style="645" hidden="1" customWidth="1"/>
    <col min="28" max="32" width="4" style="646" hidden="1" customWidth="1"/>
    <col min="33" max="36" width="4" style="646" customWidth="1"/>
    <col min="37" max="39" width="4" style="682" customWidth="1"/>
    <col min="40" max="41" width="4" style="682"/>
    <col min="42" max="16384" width="4" style="644"/>
  </cols>
  <sheetData>
    <row r="2" spans="2:32" ht="14">
      <c r="B2" s="643" t="s">
        <v>716</v>
      </c>
      <c r="W2" s="643" t="s">
        <v>717</v>
      </c>
    </row>
    <row r="3" spans="2:32" ht="19">
      <c r="B3" s="2797" t="s">
        <v>718</v>
      </c>
      <c r="C3" s="2797"/>
      <c r="D3" s="2797"/>
      <c r="E3" s="2797"/>
      <c r="F3" s="2797"/>
      <c r="G3" s="2797"/>
      <c r="H3" s="2797"/>
      <c r="I3" s="2797"/>
      <c r="J3" s="2797"/>
      <c r="K3" s="2797"/>
      <c r="L3" s="2797"/>
      <c r="M3" s="2797"/>
      <c r="N3" s="2797"/>
      <c r="O3" s="2797"/>
      <c r="P3" s="2797"/>
      <c r="Q3" s="2797"/>
      <c r="R3" s="2797"/>
      <c r="S3" s="2797"/>
      <c r="T3" s="2797"/>
      <c r="U3" s="2797"/>
      <c r="V3" s="2797"/>
      <c r="W3" s="2797"/>
      <c r="X3" s="2797"/>
      <c r="Y3" s="2797"/>
    </row>
    <row r="4" spans="2:32">
      <c r="U4" s="647" t="s">
        <v>108</v>
      </c>
    </row>
    <row r="5" spans="2:32" ht="23.25" customHeight="1">
      <c r="B5" s="2798" t="s">
        <v>184</v>
      </c>
      <c r="C5" s="2799"/>
      <c r="D5" s="2799"/>
      <c r="E5" s="2799"/>
      <c r="F5" s="2799"/>
      <c r="G5" s="2800"/>
      <c r="H5" s="2801"/>
      <c r="I5" s="2802"/>
      <c r="J5" s="2802"/>
      <c r="K5" s="2802"/>
      <c r="L5" s="2802"/>
      <c r="M5" s="2802"/>
      <c r="N5" s="2802"/>
      <c r="O5" s="2802"/>
      <c r="P5" s="2802"/>
      <c r="Q5" s="2802"/>
      <c r="R5" s="2802"/>
      <c r="S5" s="2802"/>
      <c r="T5" s="2802"/>
      <c r="U5" s="2802"/>
      <c r="V5" s="2802"/>
      <c r="W5" s="2802"/>
      <c r="X5" s="2802"/>
      <c r="Y5" s="2803"/>
    </row>
    <row r="6" spans="2:32" ht="3.75" customHeight="1">
      <c r="B6" s="648"/>
      <c r="C6" s="648"/>
      <c r="D6" s="648"/>
      <c r="E6" s="648"/>
      <c r="F6" s="648"/>
      <c r="G6" s="648"/>
      <c r="H6" s="648"/>
      <c r="I6" s="648"/>
      <c r="J6" s="648"/>
      <c r="K6" s="648"/>
      <c r="L6" s="648"/>
      <c r="M6" s="648"/>
      <c r="N6" s="648"/>
      <c r="O6" s="648"/>
      <c r="P6" s="648"/>
      <c r="Q6" s="648"/>
      <c r="R6" s="648"/>
      <c r="S6" s="648"/>
      <c r="T6" s="648"/>
      <c r="U6" s="648"/>
      <c r="V6" s="649"/>
      <c r="W6" s="649"/>
      <c r="X6" s="649"/>
      <c r="Y6" s="649"/>
    </row>
    <row r="7" spans="2:32" ht="27.75" customHeight="1">
      <c r="B7" s="2804" t="s">
        <v>185</v>
      </c>
      <c r="D7" s="650" t="s">
        <v>411</v>
      </c>
      <c r="E7" s="651"/>
      <c r="F7" s="2807" t="s">
        <v>719</v>
      </c>
      <c r="G7" s="2642"/>
      <c r="H7" s="2642"/>
      <c r="I7" s="2642"/>
      <c r="J7" s="2642"/>
      <c r="K7" s="2642"/>
      <c r="L7" s="2642"/>
      <c r="M7" s="2642"/>
      <c r="N7" s="2642"/>
      <c r="O7" s="2642"/>
      <c r="P7" s="2642"/>
      <c r="Q7" s="2642"/>
      <c r="R7" s="2642"/>
      <c r="S7" s="2642"/>
      <c r="T7" s="2642"/>
      <c r="U7" s="2643"/>
      <c r="V7" s="652"/>
      <c r="W7" s="653"/>
      <c r="X7" s="653"/>
      <c r="Y7" s="654"/>
    </row>
    <row r="8" spans="2:32" ht="6.75" customHeight="1">
      <c r="B8" s="2805"/>
      <c r="C8" s="655"/>
      <c r="D8" s="656"/>
      <c r="E8" s="657"/>
      <c r="F8" s="657"/>
      <c r="G8" s="657"/>
      <c r="H8" s="657"/>
      <c r="I8" s="657"/>
      <c r="J8" s="657"/>
      <c r="K8" s="657"/>
      <c r="L8" s="657"/>
      <c r="M8" s="657"/>
      <c r="N8" s="657"/>
      <c r="O8" s="657"/>
      <c r="P8" s="657"/>
      <c r="Q8" s="657"/>
      <c r="R8" s="657"/>
      <c r="S8" s="657"/>
      <c r="T8" s="657"/>
      <c r="U8" s="658"/>
      <c r="V8" s="659"/>
      <c r="W8" s="660"/>
      <c r="X8" s="660"/>
      <c r="Y8" s="661"/>
      <c r="AE8" s="646">
        <v>2</v>
      </c>
    </row>
    <row r="9" spans="2:32" ht="31.5" customHeight="1">
      <c r="B9" s="2805"/>
      <c r="C9" s="662"/>
      <c r="D9" s="663" t="s">
        <v>412</v>
      </c>
      <c r="E9" s="664"/>
      <c r="F9" s="2898" t="s">
        <v>413</v>
      </c>
      <c r="G9" s="2645"/>
      <c r="H9" s="2645"/>
      <c r="I9" s="2645"/>
      <c r="J9" s="2645"/>
      <c r="K9" s="2645"/>
      <c r="L9" s="2645"/>
      <c r="M9" s="2645"/>
      <c r="N9" s="2645"/>
      <c r="O9" s="2645"/>
      <c r="P9" s="2645"/>
      <c r="Q9" s="2645"/>
      <c r="R9" s="2645"/>
      <c r="S9" s="2645"/>
      <c r="T9" s="2645"/>
      <c r="U9" s="2646"/>
      <c r="V9" s="659"/>
      <c r="W9" s="660"/>
      <c r="X9" s="660"/>
      <c r="Y9" s="661"/>
      <c r="AE9" s="646">
        <v>2</v>
      </c>
      <c r="AF9" s="665" t="str">
        <f>IF(AND(AE9=1,AE11=1,AE14=1,AE16=1,AE18=1,AE20=1),"1","2")</f>
        <v>2</v>
      </c>
    </row>
    <row r="10" spans="2:32" ht="6.75" customHeight="1">
      <c r="B10" s="2805"/>
      <c r="D10" s="666"/>
      <c r="V10" s="659"/>
      <c r="W10" s="660"/>
      <c r="X10" s="660"/>
      <c r="Y10" s="661"/>
    </row>
    <row r="11" spans="2:32">
      <c r="B11" s="2805"/>
      <c r="D11" s="666" t="s">
        <v>414</v>
      </c>
      <c r="F11" s="644" t="s">
        <v>720</v>
      </c>
      <c r="V11" s="652"/>
      <c r="W11" s="653"/>
      <c r="X11" s="653"/>
      <c r="Y11" s="654"/>
      <c r="AE11" s="646">
        <v>2</v>
      </c>
    </row>
    <row r="12" spans="2:32" ht="6" customHeight="1">
      <c r="B12" s="2805"/>
      <c r="C12" s="667"/>
      <c r="D12" s="668"/>
      <c r="E12" s="667"/>
      <c r="F12" s="667"/>
      <c r="G12" s="667"/>
      <c r="H12" s="667"/>
      <c r="I12" s="667"/>
      <c r="J12" s="667"/>
      <c r="K12" s="667"/>
      <c r="L12" s="667"/>
      <c r="M12" s="667"/>
      <c r="N12" s="667"/>
      <c r="O12" s="667"/>
      <c r="P12" s="667"/>
      <c r="Q12" s="667"/>
      <c r="R12" s="667"/>
      <c r="S12" s="667"/>
      <c r="T12" s="667"/>
      <c r="U12" s="669"/>
      <c r="V12" s="670"/>
      <c r="W12" s="671"/>
      <c r="X12" s="671"/>
      <c r="Y12" s="672"/>
    </row>
    <row r="13" spans="2:32" ht="15" customHeight="1">
      <c r="B13" s="2805"/>
      <c r="C13" s="673"/>
      <c r="D13" s="674" t="s">
        <v>416</v>
      </c>
      <c r="E13" s="675"/>
      <c r="F13" s="2811" t="s">
        <v>721</v>
      </c>
      <c r="G13" s="2648"/>
      <c r="H13" s="2648"/>
      <c r="I13" s="2648"/>
      <c r="J13" s="2648"/>
      <c r="K13" s="2648"/>
      <c r="L13" s="2648"/>
      <c r="M13" s="2648"/>
      <c r="N13" s="2648"/>
      <c r="O13" s="2648"/>
      <c r="P13" s="2648"/>
      <c r="Q13" s="2648"/>
      <c r="R13" s="2648"/>
      <c r="S13" s="2648"/>
      <c r="T13" s="2648"/>
      <c r="U13" s="2649"/>
      <c r="V13" s="676"/>
      <c r="W13" s="677"/>
      <c r="X13" s="677"/>
      <c r="Y13" s="678"/>
    </row>
    <row r="14" spans="2:32" ht="12" customHeight="1">
      <c r="B14" s="2805"/>
      <c r="C14" s="667"/>
      <c r="D14" s="679"/>
      <c r="E14" s="680"/>
      <c r="F14" s="680"/>
      <c r="G14" s="680"/>
      <c r="H14" s="680"/>
      <c r="I14" s="680"/>
      <c r="J14" s="680"/>
      <c r="K14" s="680"/>
      <c r="L14" s="680"/>
      <c r="M14" s="680"/>
      <c r="N14" s="680"/>
      <c r="O14" s="680"/>
      <c r="P14" s="680"/>
      <c r="Q14" s="680"/>
      <c r="R14" s="680"/>
      <c r="S14" s="680"/>
      <c r="T14" s="680"/>
      <c r="U14" s="681"/>
      <c r="V14" s="676"/>
      <c r="W14" s="677"/>
      <c r="X14" s="677"/>
      <c r="Y14" s="678"/>
      <c r="AE14" s="646">
        <v>2</v>
      </c>
      <c r="AF14" s="665" t="str">
        <f>IF(AND(AE8=1,AE11=1,AE14=1,AE16=1,AE18=1,AE20=1),"1","2")</f>
        <v>2</v>
      </c>
    </row>
    <row r="15" spans="2:32" ht="7.5" customHeight="1">
      <c r="B15" s="2805"/>
      <c r="C15" s="682"/>
      <c r="D15" s="683"/>
      <c r="E15" s="682"/>
      <c r="F15" s="682"/>
      <c r="G15" s="682"/>
      <c r="H15" s="682"/>
      <c r="I15" s="682"/>
      <c r="J15" s="682"/>
      <c r="K15" s="682"/>
      <c r="L15" s="682"/>
      <c r="M15" s="682"/>
      <c r="N15" s="682"/>
      <c r="O15" s="682"/>
      <c r="P15" s="682"/>
      <c r="Q15" s="682"/>
      <c r="R15" s="682"/>
      <c r="S15" s="682"/>
      <c r="T15" s="682"/>
      <c r="U15" s="682"/>
      <c r="V15" s="670"/>
      <c r="W15" s="671"/>
      <c r="X15" s="671"/>
      <c r="Y15" s="672"/>
    </row>
    <row r="16" spans="2:32" ht="21.75" customHeight="1">
      <c r="B16" s="2805"/>
      <c r="C16" s="667"/>
      <c r="D16" s="668" t="s">
        <v>418</v>
      </c>
      <c r="E16" s="667"/>
      <c r="F16" s="667" t="s">
        <v>722</v>
      </c>
      <c r="G16" s="667"/>
      <c r="H16" s="667"/>
      <c r="I16" s="667"/>
      <c r="J16" s="667"/>
      <c r="K16" s="667"/>
      <c r="L16" s="667"/>
      <c r="M16" s="667"/>
      <c r="N16" s="667"/>
      <c r="O16" s="667"/>
      <c r="P16" s="667"/>
      <c r="Q16" s="667"/>
      <c r="R16" s="667"/>
      <c r="S16" s="667"/>
      <c r="T16" s="667"/>
      <c r="U16" s="669"/>
      <c r="V16" s="676"/>
      <c r="W16" s="677"/>
      <c r="X16" s="677"/>
      <c r="Y16" s="678"/>
      <c r="AE16" s="646">
        <v>2</v>
      </c>
    </row>
    <row r="17" spans="1:41" ht="6" customHeight="1">
      <c r="B17" s="2805"/>
      <c r="C17" s="682"/>
      <c r="D17" s="683"/>
      <c r="E17" s="682"/>
      <c r="F17" s="682"/>
      <c r="G17" s="682"/>
      <c r="H17" s="682"/>
      <c r="I17" s="682"/>
      <c r="J17" s="682"/>
      <c r="K17" s="682"/>
      <c r="L17" s="682"/>
      <c r="M17" s="682"/>
      <c r="N17" s="682"/>
      <c r="O17" s="682"/>
      <c r="P17" s="682"/>
      <c r="Q17" s="682"/>
      <c r="R17" s="682"/>
      <c r="S17" s="682"/>
      <c r="T17" s="682"/>
      <c r="U17" s="682"/>
      <c r="V17" s="670"/>
      <c r="W17" s="671"/>
      <c r="X17" s="671"/>
      <c r="Y17" s="672"/>
    </row>
    <row r="18" spans="1:41" ht="21.75" customHeight="1">
      <c r="B18" s="2805"/>
      <c r="C18" s="667"/>
      <c r="D18" s="668" t="s">
        <v>420</v>
      </c>
      <c r="E18" s="667"/>
      <c r="F18" s="667" t="s">
        <v>216</v>
      </c>
      <c r="G18" s="667"/>
      <c r="H18" s="667"/>
      <c r="I18" s="667"/>
      <c r="J18" s="667"/>
      <c r="K18" s="667"/>
      <c r="L18" s="667"/>
      <c r="M18" s="667"/>
      <c r="N18" s="667"/>
      <c r="O18" s="667"/>
      <c r="P18" s="667"/>
      <c r="Q18" s="667"/>
      <c r="R18" s="667"/>
      <c r="S18" s="667"/>
      <c r="T18" s="667"/>
      <c r="U18" s="669"/>
      <c r="V18" s="676"/>
      <c r="W18" s="677"/>
      <c r="X18" s="677"/>
      <c r="Y18" s="678"/>
      <c r="AE18" s="646">
        <v>2</v>
      </c>
    </row>
    <row r="19" spans="1:41" ht="8.25" customHeight="1">
      <c r="B19" s="2805"/>
      <c r="C19" s="682"/>
      <c r="D19" s="683"/>
      <c r="E19" s="682"/>
      <c r="F19" s="682"/>
      <c r="G19" s="682"/>
      <c r="H19" s="682"/>
      <c r="I19" s="682"/>
      <c r="J19" s="682"/>
      <c r="K19" s="682"/>
      <c r="L19" s="682"/>
      <c r="M19" s="682"/>
      <c r="N19" s="682"/>
      <c r="O19" s="682"/>
      <c r="P19" s="682"/>
      <c r="Q19" s="682"/>
      <c r="R19" s="682"/>
      <c r="S19" s="682"/>
      <c r="T19" s="682"/>
      <c r="U19" s="682"/>
      <c r="V19" s="670"/>
      <c r="W19" s="671"/>
      <c r="X19" s="671"/>
      <c r="Y19" s="672"/>
    </row>
    <row r="20" spans="1:41">
      <c r="B20" s="2805"/>
      <c r="C20" s="682"/>
      <c r="D20" s="683" t="s">
        <v>421</v>
      </c>
      <c r="E20" s="682"/>
      <c r="F20" s="682" t="s">
        <v>723</v>
      </c>
      <c r="G20" s="682"/>
      <c r="H20" s="682"/>
      <c r="I20" s="682"/>
      <c r="J20" s="682"/>
      <c r="K20" s="682"/>
      <c r="L20" s="682"/>
      <c r="M20" s="682"/>
      <c r="N20" s="682"/>
      <c r="O20" s="682"/>
      <c r="P20" s="682"/>
      <c r="Q20" s="682"/>
      <c r="R20" s="682"/>
      <c r="S20" s="682"/>
      <c r="T20" s="682"/>
      <c r="U20" s="682"/>
      <c r="V20" s="676"/>
      <c r="W20" s="677"/>
      <c r="X20" s="677"/>
      <c r="Y20" s="678"/>
      <c r="AE20" s="646">
        <v>2</v>
      </c>
    </row>
    <row r="21" spans="1:41" ht="17.25" customHeight="1">
      <c r="B21" s="2806"/>
      <c r="C21" s="667"/>
      <c r="D21" s="667" t="s">
        <v>214</v>
      </c>
      <c r="E21" s="667"/>
      <c r="F21" s="667" t="s">
        <v>423</v>
      </c>
      <c r="G21" s="667"/>
      <c r="H21" s="667"/>
      <c r="I21" s="667"/>
      <c r="J21" s="667"/>
      <c r="K21" s="667"/>
      <c r="L21" s="667"/>
      <c r="M21" s="667"/>
      <c r="N21" s="667"/>
      <c r="O21" s="667"/>
      <c r="P21" s="667"/>
      <c r="Q21" s="667"/>
      <c r="R21" s="667"/>
      <c r="S21" s="667"/>
      <c r="T21" s="667"/>
      <c r="U21" s="669"/>
      <c r="V21" s="676"/>
      <c r="W21" s="677"/>
      <c r="X21" s="677"/>
      <c r="Y21" s="678"/>
    </row>
    <row r="22" spans="1:41" ht="7.5" customHeight="1">
      <c r="B22" s="684"/>
      <c r="C22" s="682"/>
      <c r="D22" s="682"/>
      <c r="E22" s="682"/>
      <c r="F22" s="682"/>
      <c r="G22" s="682"/>
      <c r="H22" s="682"/>
      <c r="I22" s="682"/>
      <c r="J22" s="682"/>
      <c r="K22" s="682"/>
      <c r="L22" s="682"/>
      <c r="M22" s="682"/>
      <c r="N22" s="682"/>
      <c r="O22" s="682"/>
      <c r="P22" s="682"/>
      <c r="Q22" s="682"/>
      <c r="R22" s="682"/>
      <c r="S22" s="682"/>
      <c r="T22" s="682"/>
      <c r="U22" s="685"/>
      <c r="V22" s="686"/>
      <c r="W22" s="686"/>
      <c r="X22" s="686"/>
      <c r="Y22" s="687"/>
    </row>
    <row r="23" spans="1:41">
      <c r="B23" s="2875" t="s">
        <v>187</v>
      </c>
      <c r="C23" s="673"/>
      <c r="D23" s="673" t="s">
        <v>724</v>
      </c>
      <c r="E23" s="673"/>
      <c r="F23" s="673"/>
      <c r="G23" s="673"/>
      <c r="H23" s="673"/>
      <c r="I23" s="673"/>
      <c r="J23" s="673"/>
      <c r="K23" s="673"/>
      <c r="L23" s="673"/>
      <c r="M23" s="673"/>
      <c r="N23" s="673"/>
      <c r="O23" s="673"/>
      <c r="P23" s="673"/>
      <c r="Q23" s="673"/>
      <c r="R23" s="673"/>
      <c r="S23" s="673"/>
      <c r="T23" s="673"/>
      <c r="U23" s="688"/>
      <c r="V23" s="689"/>
      <c r="W23" s="690"/>
      <c r="X23" s="690"/>
      <c r="Y23" s="691"/>
    </row>
    <row r="24" spans="1:41" ht="15.75" customHeight="1">
      <c r="B24" s="2862"/>
      <c r="C24" s="682"/>
      <c r="D24" s="682"/>
      <c r="E24" s="2902" t="s">
        <v>774</v>
      </c>
      <c r="F24" s="2903"/>
      <c r="G24" s="2903"/>
      <c r="H24" s="2903"/>
      <c r="I24" s="2903"/>
      <c r="J24" s="2903"/>
      <c r="K24" s="2903"/>
      <c r="L24" s="2903"/>
      <c r="M24" s="2903"/>
      <c r="N24" s="2903"/>
      <c r="O24" s="2903"/>
      <c r="P24" s="2903"/>
      <c r="Q24" s="2903"/>
      <c r="R24" s="2903"/>
      <c r="S24" s="2903"/>
      <c r="T24" s="2903"/>
      <c r="U24" s="2904"/>
      <c r="V24" s="692"/>
      <c r="W24" s="686"/>
      <c r="X24" s="686"/>
      <c r="Y24" s="687"/>
    </row>
    <row r="25" spans="1:41" ht="12.75" customHeight="1">
      <c r="B25" s="2862"/>
      <c r="C25" s="682"/>
      <c r="D25" s="682"/>
      <c r="E25" s="2903"/>
      <c r="F25" s="2903"/>
      <c r="G25" s="2903"/>
      <c r="H25" s="2903"/>
      <c r="I25" s="2903"/>
      <c r="J25" s="2903"/>
      <c r="K25" s="2903"/>
      <c r="L25" s="2903"/>
      <c r="M25" s="2903"/>
      <c r="N25" s="2903"/>
      <c r="O25" s="2903"/>
      <c r="P25" s="2903"/>
      <c r="Q25" s="2903"/>
      <c r="R25" s="2903"/>
      <c r="S25" s="2903"/>
      <c r="T25" s="2903"/>
      <c r="U25" s="2904"/>
      <c r="V25" s="692"/>
      <c r="W25" s="686"/>
      <c r="X25" s="686"/>
      <c r="Y25" s="687"/>
    </row>
    <row r="26" spans="1:41" ht="4.5" customHeight="1">
      <c r="B26" s="2862"/>
      <c r="C26" s="682"/>
      <c r="D26" s="682"/>
      <c r="E26" s="693"/>
      <c r="F26" s="693"/>
      <c r="G26" s="693"/>
      <c r="H26" s="693"/>
      <c r="I26" s="693"/>
      <c r="J26" s="693"/>
      <c r="K26" s="693"/>
      <c r="L26" s="693"/>
      <c r="M26" s="693"/>
      <c r="N26" s="693"/>
      <c r="O26" s="693"/>
      <c r="P26" s="693"/>
      <c r="Q26" s="693"/>
      <c r="R26" s="693"/>
      <c r="S26" s="693"/>
      <c r="T26" s="693"/>
      <c r="U26" s="693"/>
      <c r="V26" s="692"/>
      <c r="W26" s="686"/>
      <c r="X26" s="686"/>
      <c r="Y26" s="687"/>
    </row>
    <row r="27" spans="1:41" ht="24.75" customHeight="1">
      <c r="B27" s="2862"/>
      <c r="C27" s="682"/>
      <c r="D27" s="694"/>
      <c r="E27" s="2878"/>
      <c r="F27" s="2879"/>
      <c r="G27" s="2879"/>
      <c r="H27" s="2879"/>
      <c r="I27" s="2879"/>
      <c r="J27" s="2879"/>
      <c r="K27" s="2879"/>
      <c r="L27" s="2880"/>
      <c r="M27" s="2881" t="s">
        <v>188</v>
      </c>
      <c r="N27" s="2882"/>
      <c r="O27" s="2883"/>
      <c r="P27" s="2881" t="s">
        <v>189</v>
      </c>
      <c r="Q27" s="2882"/>
      <c r="R27" s="2883"/>
      <c r="S27" s="695"/>
      <c r="T27" s="696"/>
      <c r="U27" s="697"/>
      <c r="V27" s="698"/>
      <c r="W27" s="699"/>
      <c r="X27" s="699"/>
      <c r="Y27" s="700"/>
    </row>
    <row r="28" spans="1:41" ht="30" customHeight="1">
      <c r="B28" s="2862"/>
      <c r="C28" s="682"/>
      <c r="D28" s="701" t="s">
        <v>235</v>
      </c>
      <c r="E28" s="2793" t="s">
        <v>725</v>
      </c>
      <c r="F28" s="2793"/>
      <c r="G28" s="2793"/>
      <c r="H28" s="2793"/>
      <c r="I28" s="2793"/>
      <c r="J28" s="2793"/>
      <c r="K28" s="2793"/>
      <c r="L28" s="2793"/>
      <c r="M28" s="2791"/>
      <c r="N28" s="2792"/>
      <c r="O28" s="702" t="s">
        <v>247</v>
      </c>
      <c r="P28" s="2791"/>
      <c r="Q28" s="2792"/>
      <c r="R28" s="702" t="s">
        <v>195</v>
      </c>
      <c r="S28" s="703"/>
      <c r="T28" s="704"/>
      <c r="U28" s="705"/>
      <c r="V28" s="706"/>
      <c r="W28" s="707"/>
      <c r="X28" s="707"/>
      <c r="Y28" s="708"/>
    </row>
    <row r="29" spans="1:41" ht="36" customHeight="1">
      <c r="B29" s="2862"/>
      <c r="C29" s="682"/>
      <c r="D29" s="701" t="s">
        <v>373</v>
      </c>
      <c r="E29" s="2793" t="s">
        <v>426</v>
      </c>
      <c r="F29" s="2793"/>
      <c r="G29" s="2793"/>
      <c r="H29" s="2793"/>
      <c r="I29" s="2793"/>
      <c r="J29" s="2793"/>
      <c r="K29" s="2793"/>
      <c r="L29" s="2793"/>
      <c r="M29" s="2791"/>
      <c r="N29" s="2792"/>
      <c r="O29" s="702" t="s">
        <v>247</v>
      </c>
      <c r="P29" s="2816"/>
      <c r="Q29" s="2816"/>
      <c r="R29" s="2816"/>
      <c r="S29" s="2817" t="s">
        <v>427</v>
      </c>
      <c r="T29" s="2664"/>
      <c r="U29" s="2665"/>
      <c r="V29" s="2794" t="str">
        <f>IF(OR(M28="",M29=""),"",IF(M29/M28&gt;=0.3,"○","×"))</f>
        <v/>
      </c>
      <c r="W29" s="2795"/>
      <c r="X29" s="2795"/>
      <c r="Y29" s="2796"/>
      <c r="AD29" s="646">
        <v>0</v>
      </c>
    </row>
    <row r="30" spans="1:41" ht="36" customHeight="1">
      <c r="B30" s="2862"/>
      <c r="C30" s="682"/>
      <c r="D30" s="701" t="s">
        <v>156</v>
      </c>
      <c r="E30" s="2793" t="s">
        <v>428</v>
      </c>
      <c r="F30" s="2793"/>
      <c r="G30" s="2793"/>
      <c r="H30" s="2793"/>
      <c r="I30" s="2793"/>
      <c r="J30" s="2793"/>
      <c r="K30" s="2793"/>
      <c r="L30" s="2793"/>
      <c r="M30" s="2791"/>
      <c r="N30" s="2792"/>
      <c r="O30" s="702" t="s">
        <v>247</v>
      </c>
      <c r="P30" s="2816"/>
      <c r="Q30" s="2816"/>
      <c r="R30" s="2816"/>
      <c r="S30" s="2817" t="s">
        <v>429</v>
      </c>
      <c r="T30" s="2664"/>
      <c r="U30" s="2665"/>
      <c r="V30" s="2794" t="str">
        <f>IF(OR(M28="",M30=""),"",IF(M30/M28&gt;=0.5,"○","×"))</f>
        <v/>
      </c>
      <c r="W30" s="2795"/>
      <c r="X30" s="2795"/>
      <c r="Y30" s="2796"/>
      <c r="AD30" s="646">
        <v>0</v>
      </c>
      <c r="AE30" s="665" t="str">
        <f>IF(OR(V29="○",V30="○",V31="○",V32="○",V33="〇"),"1","2")</f>
        <v>2</v>
      </c>
    </row>
    <row r="31" spans="1:41" s="646" customFormat="1" ht="36" customHeight="1">
      <c r="A31" s="644"/>
      <c r="B31" s="2862"/>
      <c r="C31" s="682"/>
      <c r="D31" s="701" t="s">
        <v>374</v>
      </c>
      <c r="E31" s="2818" t="s">
        <v>726</v>
      </c>
      <c r="F31" s="2818"/>
      <c r="G31" s="2818"/>
      <c r="H31" s="2818"/>
      <c r="I31" s="2818"/>
      <c r="J31" s="2818"/>
      <c r="K31" s="2818"/>
      <c r="L31" s="2818"/>
      <c r="M31" s="2819"/>
      <c r="N31" s="2819"/>
      <c r="O31" s="2819"/>
      <c r="P31" s="2791"/>
      <c r="Q31" s="2792"/>
      <c r="R31" s="702" t="s">
        <v>195</v>
      </c>
      <c r="S31" s="2820" t="s">
        <v>430</v>
      </c>
      <c r="T31" s="2645"/>
      <c r="U31" s="2646"/>
      <c r="V31" s="2794" t="str">
        <f>IF(P31="","",IF(P28=0,"×",IF(OR(P28="",P31=""),"",IF(P31/P28&gt;=0.4,"○","×"))))</f>
        <v/>
      </c>
      <c r="W31" s="2795"/>
      <c r="X31" s="2795"/>
      <c r="Y31" s="2796"/>
      <c r="Z31" s="644"/>
      <c r="AA31" s="645"/>
      <c r="AD31" s="646">
        <v>1</v>
      </c>
      <c r="AK31" s="682"/>
      <c r="AL31" s="682"/>
      <c r="AM31" s="682"/>
      <c r="AN31" s="682"/>
      <c r="AO31" s="682"/>
    </row>
    <row r="32" spans="1:41" ht="36" customHeight="1">
      <c r="B32" s="2862"/>
      <c r="C32" s="682"/>
      <c r="D32" s="701" t="s">
        <v>615</v>
      </c>
      <c r="E32" s="2899" t="s">
        <v>775</v>
      </c>
      <c r="F32" s="2899"/>
      <c r="G32" s="2899"/>
      <c r="H32" s="2899"/>
      <c r="I32" s="2899"/>
      <c r="J32" s="2899"/>
      <c r="K32" s="2899"/>
      <c r="L32" s="2899"/>
      <c r="M32" s="2819"/>
      <c r="N32" s="2819"/>
      <c r="O32" s="2819"/>
      <c r="P32" s="2791"/>
      <c r="Q32" s="2792"/>
      <c r="R32" s="702" t="s">
        <v>195</v>
      </c>
      <c r="S32" s="2820" t="s">
        <v>727</v>
      </c>
      <c r="T32" s="2645"/>
      <c r="U32" s="2646"/>
      <c r="V32" s="2831" t="str">
        <f>IF(P32="","",IF(P32/P28&gt;=0.5,"○","×"))</f>
        <v/>
      </c>
      <c r="W32" s="2832"/>
      <c r="X32" s="2832"/>
      <c r="Y32" s="2833"/>
      <c r="AA32" s="644"/>
      <c r="AB32" s="718"/>
      <c r="AC32" s="718"/>
      <c r="AD32" s="718">
        <v>1</v>
      </c>
      <c r="AE32" s="718"/>
      <c r="AF32" s="718"/>
      <c r="AG32" s="718"/>
      <c r="AH32" s="718"/>
      <c r="AI32" s="718"/>
      <c r="AJ32" s="644"/>
      <c r="AK32" s="644"/>
      <c r="AL32" s="644"/>
      <c r="AM32" s="644"/>
      <c r="AN32" s="644"/>
      <c r="AO32" s="644"/>
    </row>
    <row r="33" spans="1:41" ht="36" customHeight="1">
      <c r="B33" s="2862"/>
      <c r="C33" s="682"/>
      <c r="D33" s="735" t="s">
        <v>614</v>
      </c>
      <c r="E33" s="2884" t="s">
        <v>776</v>
      </c>
      <c r="F33" s="2885"/>
      <c r="G33" s="2885"/>
      <c r="H33" s="2885"/>
      <c r="I33" s="2885"/>
      <c r="J33" s="2885"/>
      <c r="K33" s="2885"/>
      <c r="L33" s="2886"/>
      <c r="M33" s="2887"/>
      <c r="N33" s="2888"/>
      <c r="O33" s="2889"/>
      <c r="P33" s="2890"/>
      <c r="Q33" s="2891"/>
      <c r="R33" s="736" t="s">
        <v>195</v>
      </c>
      <c r="S33" s="2892" t="s">
        <v>777</v>
      </c>
      <c r="T33" s="2893"/>
      <c r="U33" s="2894"/>
      <c r="V33" s="2895" t="str">
        <f>IF(P33="","",IF(P33/P28&gt;=0.2,"○","×"))</f>
        <v/>
      </c>
      <c r="W33" s="2896"/>
      <c r="X33" s="2896"/>
      <c r="Y33" s="2897"/>
      <c r="AA33" s="644"/>
      <c r="AB33" s="718"/>
      <c r="AC33" s="718"/>
      <c r="AD33" s="718">
        <v>1</v>
      </c>
      <c r="AE33" s="718"/>
      <c r="AF33" s="718"/>
      <c r="AG33" s="718"/>
      <c r="AH33" s="718"/>
      <c r="AI33" s="718"/>
      <c r="AJ33" s="644"/>
      <c r="AK33" s="644"/>
      <c r="AL33" s="644"/>
      <c r="AM33" s="644"/>
      <c r="AN33" s="644"/>
      <c r="AO33" s="644"/>
    </row>
    <row r="34" spans="1:41" s="682" customFormat="1">
      <c r="A34" s="644"/>
      <c r="B34" s="2862"/>
      <c r="D34" s="682" t="s">
        <v>431</v>
      </c>
      <c r="V34" s="692"/>
      <c r="W34" s="686"/>
      <c r="X34" s="686"/>
      <c r="Y34" s="687"/>
      <c r="Z34" s="644"/>
      <c r="AA34" s="645"/>
      <c r="AB34" s="646"/>
      <c r="AC34" s="646"/>
      <c r="AD34" s="646"/>
      <c r="AE34" s="646"/>
      <c r="AF34" s="646"/>
      <c r="AG34" s="646"/>
      <c r="AH34" s="646"/>
      <c r="AI34" s="646"/>
      <c r="AJ34" s="646"/>
    </row>
    <row r="35" spans="1:41" s="682" customFormat="1" ht="4.5" customHeight="1">
      <c r="A35" s="644"/>
      <c r="B35" s="2862"/>
      <c r="V35" s="692"/>
      <c r="W35" s="686"/>
      <c r="X35" s="686"/>
      <c r="Y35" s="687"/>
      <c r="Z35" s="644"/>
      <c r="AA35" s="645"/>
      <c r="AB35" s="646"/>
      <c r="AC35" s="646"/>
      <c r="AD35" s="646"/>
      <c r="AE35" s="646"/>
      <c r="AF35" s="646"/>
      <c r="AG35" s="646"/>
      <c r="AH35" s="646"/>
      <c r="AI35" s="646"/>
      <c r="AJ35" s="646"/>
    </row>
    <row r="36" spans="1:41" s="646" customFormat="1" ht="39.75" customHeight="1">
      <c r="A36" s="644"/>
      <c r="B36" s="2862"/>
      <c r="C36" s="709"/>
      <c r="D36" s="2815" t="s">
        <v>728</v>
      </c>
      <c r="E36" s="2815"/>
      <c r="F36" s="2815"/>
      <c r="G36" s="2815"/>
      <c r="H36" s="2815"/>
      <c r="I36" s="2815"/>
      <c r="J36" s="2815"/>
      <c r="K36" s="2815"/>
      <c r="L36" s="2815"/>
      <c r="M36" s="2815"/>
      <c r="N36" s="2815"/>
      <c r="O36" s="2815"/>
      <c r="P36" s="2815"/>
      <c r="Q36" s="2815"/>
      <c r="R36" s="2815"/>
      <c r="S36" s="2815"/>
      <c r="T36" s="2815"/>
      <c r="U36" s="2815"/>
      <c r="V36" s="677"/>
      <c r="W36" s="677"/>
      <c r="X36" s="677"/>
      <c r="Y36" s="678"/>
      <c r="Z36" s="644"/>
      <c r="AA36" s="645"/>
      <c r="AE36" s="665">
        <v>2</v>
      </c>
      <c r="AK36" s="682"/>
    </row>
    <row r="37" spans="1:41" s="646" customFormat="1" ht="19.5" customHeight="1">
      <c r="A37" s="644"/>
      <c r="B37" s="2862"/>
      <c r="C37" s="682"/>
      <c r="D37" s="682" t="s">
        <v>433</v>
      </c>
      <c r="E37" s="693"/>
      <c r="F37" s="693"/>
      <c r="G37" s="693"/>
      <c r="H37" s="693"/>
      <c r="I37" s="693"/>
      <c r="J37" s="693"/>
      <c r="K37" s="693"/>
      <c r="L37" s="693"/>
      <c r="M37" s="693"/>
      <c r="N37" s="693"/>
      <c r="O37" s="693"/>
      <c r="P37" s="693"/>
      <c r="Q37" s="693"/>
      <c r="R37" s="693"/>
      <c r="S37" s="693"/>
      <c r="T37" s="693"/>
      <c r="U37" s="693"/>
      <c r="V37" s="710"/>
      <c r="W37" s="711"/>
      <c r="X37" s="711"/>
      <c r="Y37" s="712"/>
      <c r="Z37" s="644"/>
      <c r="AA37" s="645"/>
      <c r="AK37" s="682"/>
    </row>
    <row r="38" spans="1:41" s="646" customFormat="1" ht="24.75" customHeight="1">
      <c r="A38" s="644"/>
      <c r="B38" s="2862"/>
      <c r="C38" s="682"/>
      <c r="D38" s="682"/>
      <c r="E38" s="713" t="s">
        <v>434</v>
      </c>
      <c r="F38" s="693"/>
      <c r="G38" s="693"/>
      <c r="H38" s="693"/>
      <c r="I38" s="693"/>
      <c r="J38" s="693"/>
      <c r="K38" s="693"/>
      <c r="L38" s="693"/>
      <c r="M38" s="693"/>
      <c r="N38" s="693"/>
      <c r="O38" s="693"/>
      <c r="P38" s="693"/>
      <c r="Q38" s="693"/>
      <c r="R38" s="693"/>
      <c r="S38" s="693"/>
      <c r="T38" s="693"/>
      <c r="U38" s="693"/>
      <c r="V38" s="710"/>
      <c r="W38" s="711"/>
      <c r="X38" s="711"/>
      <c r="Y38" s="712"/>
      <c r="Z38" s="644"/>
      <c r="AA38" s="645"/>
      <c r="AK38" s="682"/>
    </row>
    <row r="39" spans="1:41" s="646" customFormat="1" ht="26.25" customHeight="1">
      <c r="A39" s="644"/>
      <c r="B39" s="2862"/>
      <c r="C39" s="682"/>
      <c r="E39" s="682"/>
      <c r="F39" s="2822" t="s">
        <v>197</v>
      </c>
      <c r="G39" s="2822"/>
      <c r="H39" s="2822"/>
      <c r="I39" s="2823" t="s">
        <v>198</v>
      </c>
      <c r="J39" s="2823"/>
      <c r="K39" s="2823"/>
      <c r="L39" s="2822" t="s">
        <v>382</v>
      </c>
      <c r="M39" s="2822"/>
      <c r="N39" s="2822"/>
      <c r="O39" s="682"/>
      <c r="P39" s="682"/>
      <c r="Q39" s="682"/>
      <c r="R39" s="682"/>
      <c r="S39" s="682"/>
      <c r="T39" s="682"/>
      <c r="U39" s="682"/>
      <c r="V39" s="2824" t="str">
        <f>IF(OR(T40="",K47=""),"",IF(T40*1&lt;=K47,"○","×"))</f>
        <v/>
      </c>
      <c r="W39" s="2825"/>
      <c r="X39" s="2825"/>
      <c r="Y39" s="2826"/>
      <c r="Z39" s="644"/>
      <c r="AA39" s="645"/>
      <c r="AK39" s="682"/>
    </row>
    <row r="40" spans="1:41" s="646" customFormat="1" ht="25.5" customHeight="1">
      <c r="A40" s="644"/>
      <c r="B40" s="2862"/>
      <c r="C40" s="682"/>
      <c r="D40" s="707"/>
      <c r="E40" s="644"/>
      <c r="F40" s="644"/>
      <c r="G40" s="677"/>
      <c r="H40" s="707" t="s">
        <v>247</v>
      </c>
      <c r="I40" s="644"/>
      <c r="J40" s="677"/>
      <c r="K40" s="714" t="s">
        <v>195</v>
      </c>
      <c r="L40" s="644"/>
      <c r="M40" s="715"/>
      <c r="N40" s="644" t="s">
        <v>247</v>
      </c>
      <c r="O40" s="2827" t="s">
        <v>237</v>
      </c>
      <c r="P40" s="2827"/>
      <c r="Q40" s="2827"/>
      <c r="R40" s="2827"/>
      <c r="S40" s="2827"/>
      <c r="T40" s="716" t="str">
        <f>IF(OR(G40="",OR(J40="",M40="")),"",IF(OR(G40&lt;=10,OR(J40&lt;=450,M40&lt;=40)),"1",IF(OR(G40&lt;=20,OR(J40&lt;=900,M40&lt;=80)),"2",IF(OR(G40&lt;=30,OR(J40&lt;=1350,M40&lt;=120)),"3",IF(OR(G40&lt;=40,OR(J40&lt;=1800,M40&lt;=160)),"4","5")))))</f>
        <v/>
      </c>
      <c r="U40" s="711" t="s">
        <v>247</v>
      </c>
      <c r="V40" s="692"/>
      <c r="W40" s="686"/>
      <c r="X40" s="686"/>
      <c r="Y40" s="687"/>
      <c r="Z40" s="644"/>
      <c r="AA40" s="645"/>
      <c r="AK40" s="682"/>
    </row>
    <row r="41" spans="1:41" s="646" customFormat="1" ht="25.5" customHeight="1">
      <c r="A41" s="644"/>
      <c r="B41" s="2862"/>
      <c r="C41" s="682"/>
      <c r="D41" s="707"/>
      <c r="E41" s="717" t="s">
        <v>199</v>
      </c>
      <c r="F41" s="644"/>
      <c r="G41" s="711"/>
      <c r="H41" s="707"/>
      <c r="I41" s="644"/>
      <c r="J41" s="711"/>
      <c r="K41" s="714"/>
      <c r="L41" s="644"/>
      <c r="M41" s="718"/>
      <c r="N41" s="644"/>
      <c r="O41" s="719"/>
      <c r="P41" s="719"/>
      <c r="Q41" s="719"/>
      <c r="R41" s="719"/>
      <c r="S41" s="719"/>
      <c r="T41" s="720"/>
      <c r="U41" s="711"/>
      <c r="V41" s="692"/>
      <c r="W41" s="686"/>
      <c r="X41" s="686"/>
      <c r="Y41" s="687"/>
      <c r="Z41" s="644"/>
      <c r="AA41" s="645"/>
      <c r="AK41" s="682"/>
    </row>
    <row r="42" spans="1:41" s="646" customFormat="1" ht="30" customHeight="1">
      <c r="A42" s="644"/>
      <c r="B42" s="2862"/>
      <c r="C42" s="682"/>
      <c r="D42" s="707"/>
      <c r="E42" s="2834" t="s">
        <v>435</v>
      </c>
      <c r="F42" s="2679"/>
      <c r="G42" s="2679"/>
      <c r="H42" s="2679"/>
      <c r="I42" s="2679"/>
      <c r="J42" s="2679"/>
      <c r="K42" s="2679"/>
      <c r="L42" s="2679"/>
      <c r="M42" s="2679"/>
      <c r="N42" s="2679"/>
      <c r="O42" s="2679"/>
      <c r="P42" s="2679"/>
      <c r="Q42" s="2679"/>
      <c r="R42" s="2679"/>
      <c r="S42" s="2679"/>
      <c r="T42" s="2679"/>
      <c r="U42" s="2680"/>
      <c r="V42" s="692"/>
      <c r="W42" s="686"/>
      <c r="X42" s="686"/>
      <c r="Y42" s="687"/>
      <c r="Z42" s="644"/>
      <c r="AA42" s="645"/>
      <c r="AK42" s="682"/>
    </row>
    <row r="43" spans="1:41" s="646" customFormat="1" ht="25.5" customHeight="1">
      <c r="A43" s="644"/>
      <c r="B43" s="2862"/>
      <c r="C43" s="682"/>
      <c r="D43" s="707"/>
      <c r="E43" s="644"/>
      <c r="F43" s="644"/>
      <c r="G43" s="711" t="s">
        <v>436</v>
      </c>
      <c r="H43" s="707"/>
      <c r="I43" s="644"/>
      <c r="J43" s="711"/>
      <c r="K43" s="714"/>
      <c r="L43" s="644"/>
      <c r="M43" s="718"/>
      <c r="N43" s="644"/>
      <c r="O43" s="719"/>
      <c r="P43" s="719"/>
      <c r="Q43" s="719"/>
      <c r="R43" s="719"/>
      <c r="S43" s="719"/>
      <c r="T43" s="720"/>
      <c r="U43" s="711"/>
      <c r="V43" s="692"/>
      <c r="W43" s="686"/>
      <c r="X43" s="686"/>
      <c r="Y43" s="687"/>
      <c r="Z43" s="644"/>
      <c r="AA43" s="645"/>
      <c r="AK43" s="682"/>
    </row>
    <row r="44" spans="1:41" s="646" customFormat="1" ht="25.5" customHeight="1">
      <c r="A44" s="644"/>
      <c r="B44" s="2862"/>
      <c r="C44" s="682"/>
      <c r="D44" s="707"/>
      <c r="E44" s="644"/>
      <c r="F44" s="644"/>
      <c r="G44" s="721"/>
      <c r="H44" s="707" t="s">
        <v>247</v>
      </c>
      <c r="I44" s="644"/>
      <c r="J44" s="711"/>
      <c r="K44" s="714"/>
      <c r="L44" s="644" t="s">
        <v>437</v>
      </c>
      <c r="M44" s="718"/>
      <c r="N44" s="644"/>
      <c r="O44" s="719"/>
      <c r="P44" s="719"/>
      <c r="Q44" s="719"/>
      <c r="R44" s="719"/>
      <c r="S44" s="719"/>
      <c r="T44" s="716" t="str">
        <f>IF(OR(G44=""),"",IF(OR(G44&lt;=50),"1",IF(OR(G44&lt;=100),"2",IF(OR(G44&lt;=150),"3",IF(OR(G44&lt;=200),"4",IF(OR(G44&lt;=250),"5","6"))))))</f>
        <v/>
      </c>
      <c r="U44" s="711" t="s">
        <v>247</v>
      </c>
      <c r="V44" s="2824" t="str">
        <f>IF(OR(T40="",K47=""),"",IF(AND(T44&gt;=3,K47&gt;=3),"○","×"))</f>
        <v/>
      </c>
      <c r="W44" s="2825"/>
      <c r="X44" s="2825"/>
      <c r="Y44" s="2826"/>
      <c r="Z44" s="644"/>
      <c r="AA44" s="645"/>
      <c r="AE44" s="665" t="str">
        <f>IF(OR(V39="○",V44="○"),"1","2")</f>
        <v>2</v>
      </c>
      <c r="AK44" s="682"/>
    </row>
    <row r="45" spans="1:41" s="646" customFormat="1" ht="12" customHeight="1">
      <c r="A45" s="644"/>
      <c r="B45" s="2862"/>
      <c r="C45" s="682"/>
      <c r="D45" s="682"/>
      <c r="E45" s="644"/>
      <c r="F45" s="682"/>
      <c r="G45" s="644"/>
      <c r="H45" s="682"/>
      <c r="I45" s="682"/>
      <c r="J45" s="682"/>
      <c r="K45" s="682"/>
      <c r="L45" s="682"/>
      <c r="M45" s="682"/>
      <c r="N45" s="682"/>
      <c r="O45" s="682"/>
      <c r="P45" s="682"/>
      <c r="Q45" s="682"/>
      <c r="R45" s="682"/>
      <c r="S45" s="682"/>
      <c r="T45" s="682"/>
      <c r="U45" s="682"/>
      <c r="V45" s="692"/>
      <c r="W45" s="686"/>
      <c r="X45" s="686"/>
      <c r="Y45" s="687"/>
      <c r="Z45" s="644"/>
      <c r="AA45" s="645"/>
      <c r="AK45" s="682"/>
    </row>
    <row r="46" spans="1:41" s="646" customFormat="1" ht="22.5" customHeight="1">
      <c r="A46" s="644"/>
      <c r="B46" s="2862"/>
      <c r="C46" s="682"/>
      <c r="D46" s="2828"/>
      <c r="E46" s="2829"/>
      <c r="F46" s="2829"/>
      <c r="G46" s="2829"/>
      <c r="H46" s="2829"/>
      <c r="I46" s="2829"/>
      <c r="J46" s="2830"/>
      <c r="K46" s="2831" t="s">
        <v>200</v>
      </c>
      <c r="L46" s="2832"/>
      <c r="M46" s="2832"/>
      <c r="N46" s="2832"/>
      <c r="O46" s="2833"/>
      <c r="P46" s="2831" t="s">
        <v>201</v>
      </c>
      <c r="Q46" s="2832"/>
      <c r="R46" s="2832"/>
      <c r="S46" s="2832"/>
      <c r="T46" s="2833"/>
      <c r="U46" s="682"/>
      <c r="V46" s="692"/>
      <c r="W46" s="686"/>
      <c r="X46" s="686"/>
      <c r="Y46" s="687"/>
      <c r="Z46" s="644"/>
      <c r="AA46" s="645"/>
      <c r="AK46" s="682"/>
    </row>
    <row r="47" spans="1:41" s="646" customFormat="1" ht="22.5" customHeight="1">
      <c r="A47" s="644"/>
      <c r="B47" s="2862"/>
      <c r="C47" s="682"/>
      <c r="D47" s="2835" t="s">
        <v>202</v>
      </c>
      <c r="E47" s="2836"/>
      <c r="F47" s="2836"/>
      <c r="G47" s="2836"/>
      <c r="H47" s="2836"/>
      <c r="I47" s="2837"/>
      <c r="J47" s="722" t="s">
        <v>203</v>
      </c>
      <c r="K47" s="2841"/>
      <c r="L47" s="2726"/>
      <c r="M47" s="2726"/>
      <c r="N47" s="2726"/>
      <c r="O47" s="723" t="s">
        <v>247</v>
      </c>
      <c r="P47" s="2842"/>
      <c r="Q47" s="2843"/>
      <c r="R47" s="2843"/>
      <c r="S47" s="2843"/>
      <c r="T47" s="2844"/>
      <c r="U47" s="682"/>
      <c r="V47" s="692"/>
      <c r="W47" s="686"/>
      <c r="X47" s="686"/>
      <c r="Y47" s="687"/>
      <c r="Z47" s="644"/>
      <c r="AA47" s="645"/>
      <c r="AK47" s="682"/>
    </row>
    <row r="48" spans="1:41" s="646" customFormat="1" ht="22.5" customHeight="1">
      <c r="A48" s="644"/>
      <c r="B48" s="2862"/>
      <c r="C48" s="682"/>
      <c r="D48" s="2838"/>
      <c r="E48" s="2839"/>
      <c r="F48" s="2839"/>
      <c r="G48" s="2839"/>
      <c r="H48" s="2839"/>
      <c r="I48" s="2840"/>
      <c r="J48" s="722" t="s">
        <v>204</v>
      </c>
      <c r="K48" s="2791"/>
      <c r="L48" s="2730"/>
      <c r="M48" s="2730"/>
      <c r="N48" s="2730"/>
      <c r="O48" s="723" t="s">
        <v>247</v>
      </c>
      <c r="P48" s="2791"/>
      <c r="Q48" s="2730"/>
      <c r="R48" s="2730"/>
      <c r="S48" s="2730"/>
      <c r="T48" s="723" t="s">
        <v>247</v>
      </c>
      <c r="U48" s="682"/>
      <c r="V48" s="692"/>
      <c r="W48" s="686"/>
      <c r="X48" s="686"/>
      <c r="Y48" s="687"/>
      <c r="Z48" s="644"/>
      <c r="AA48" s="645"/>
      <c r="AK48" s="682"/>
    </row>
    <row r="49" spans="1:37" s="646" customFormat="1" ht="12.75" customHeight="1">
      <c r="A49" s="644"/>
      <c r="B49" s="2862"/>
      <c r="C49" s="682"/>
      <c r="D49" s="724"/>
      <c r="E49" s="724"/>
      <c r="F49" s="724"/>
      <c r="G49" s="724"/>
      <c r="H49" s="724"/>
      <c r="I49" s="724"/>
      <c r="J49" s="686"/>
      <c r="K49" s="725"/>
      <c r="L49" s="324"/>
      <c r="M49" s="324"/>
      <c r="N49" s="324"/>
      <c r="O49" s="686"/>
      <c r="P49" s="725"/>
      <c r="Q49" s="324"/>
      <c r="R49" s="324"/>
      <c r="S49" s="324"/>
      <c r="T49" s="686"/>
      <c r="U49" s="682"/>
      <c r="V49" s="692"/>
      <c r="W49" s="686"/>
      <c r="X49" s="686"/>
      <c r="Y49" s="687"/>
      <c r="Z49" s="644"/>
      <c r="AA49" s="645"/>
      <c r="AK49" s="682"/>
    </row>
    <row r="50" spans="1:37" s="646" customFormat="1" ht="28.5" customHeight="1">
      <c r="A50" s="644"/>
      <c r="B50" s="2862"/>
      <c r="C50" s="682"/>
      <c r="D50" s="2845" t="s">
        <v>438</v>
      </c>
      <c r="E50" s="2697"/>
      <c r="F50" s="2697"/>
      <c r="G50" s="2697"/>
      <c r="H50" s="2697"/>
      <c r="I50" s="2697"/>
      <c r="J50" s="2697"/>
      <c r="K50" s="2697"/>
      <c r="L50" s="2697"/>
      <c r="M50" s="2697"/>
      <c r="N50" s="2697"/>
      <c r="O50" s="2697"/>
      <c r="P50" s="2697"/>
      <c r="Q50" s="2697"/>
      <c r="R50" s="2697"/>
      <c r="S50" s="2697"/>
      <c r="T50" s="2697"/>
      <c r="U50" s="2698"/>
      <c r="V50" s="2824" t="str">
        <f>IF(OR(T40="",K47=""),"",IF(T40+1&lt;=K47,"○","×"))</f>
        <v/>
      </c>
      <c r="W50" s="2825"/>
      <c r="X50" s="2825"/>
      <c r="Y50" s="2826"/>
      <c r="Z50" s="644"/>
      <c r="AA50" s="645"/>
      <c r="AE50" s="665" t="str">
        <f>IF(OR(V50="○"),"1","2")</f>
        <v>2</v>
      </c>
      <c r="AK50" s="682"/>
    </row>
    <row r="51" spans="1:37" s="646" customFormat="1" ht="8.25" customHeight="1">
      <c r="A51" s="644"/>
      <c r="B51" s="2862"/>
      <c r="C51" s="682"/>
      <c r="D51" s="682"/>
      <c r="E51" s="682"/>
      <c r="F51" s="682"/>
      <c r="G51" s="682"/>
      <c r="H51" s="682"/>
      <c r="I51" s="682"/>
      <c r="J51" s="682"/>
      <c r="K51" s="682"/>
      <c r="L51" s="682"/>
      <c r="M51" s="682"/>
      <c r="N51" s="682"/>
      <c r="O51" s="682"/>
      <c r="P51" s="682"/>
      <c r="Q51" s="682"/>
      <c r="R51" s="682"/>
      <c r="S51" s="682"/>
      <c r="T51" s="682"/>
      <c r="U51" s="682"/>
      <c r="V51" s="2858"/>
      <c r="W51" s="2859"/>
      <c r="X51" s="2859"/>
      <c r="Y51" s="2860"/>
      <c r="Z51" s="644"/>
      <c r="AA51" s="645"/>
      <c r="AK51" s="682"/>
    </row>
    <row r="52" spans="1:37" s="646" customFormat="1" ht="6" customHeight="1">
      <c r="A52" s="644"/>
      <c r="B52" s="726"/>
      <c r="C52" s="673"/>
      <c r="D52" s="673"/>
      <c r="E52" s="673"/>
      <c r="F52" s="673"/>
      <c r="G52" s="673"/>
      <c r="H52" s="673"/>
      <c r="I52" s="673"/>
      <c r="J52" s="673"/>
      <c r="K52" s="673"/>
      <c r="L52" s="673"/>
      <c r="M52" s="673"/>
      <c r="N52" s="673"/>
      <c r="O52" s="673"/>
      <c r="P52" s="673"/>
      <c r="Q52" s="673"/>
      <c r="R52" s="673"/>
      <c r="S52" s="673"/>
      <c r="T52" s="673"/>
      <c r="U52" s="673"/>
      <c r="V52" s="686"/>
      <c r="W52" s="686"/>
      <c r="X52" s="686"/>
      <c r="Y52" s="687"/>
      <c r="Z52" s="644"/>
      <c r="AA52" s="645"/>
      <c r="AK52" s="682"/>
    </row>
    <row r="53" spans="1:37" s="646" customFormat="1" ht="17.25" customHeight="1">
      <c r="A53" s="644"/>
      <c r="B53" s="2861" t="s">
        <v>205</v>
      </c>
      <c r="C53" s="726"/>
      <c r="D53" s="2811" t="s">
        <v>439</v>
      </c>
      <c r="E53" s="2811"/>
      <c r="F53" s="2811"/>
      <c r="G53" s="2811"/>
      <c r="H53" s="2811"/>
      <c r="I53" s="2811"/>
      <c r="J53" s="2811"/>
      <c r="K53" s="2811"/>
      <c r="L53" s="2811"/>
      <c r="M53" s="2811"/>
      <c r="N53" s="2811"/>
      <c r="O53" s="2811"/>
      <c r="P53" s="2811"/>
      <c r="Q53" s="2811"/>
      <c r="R53" s="2811"/>
      <c r="S53" s="2811"/>
      <c r="T53" s="2811"/>
      <c r="U53" s="2900"/>
      <c r="V53" s="727"/>
      <c r="W53" s="727"/>
      <c r="X53" s="727"/>
      <c r="Y53" s="728"/>
      <c r="Z53" s="644"/>
      <c r="AA53" s="645"/>
      <c r="AK53" s="682"/>
    </row>
    <row r="54" spans="1:37" s="646" customFormat="1" ht="20.25" customHeight="1">
      <c r="A54" s="644"/>
      <c r="B54" s="2862"/>
      <c r="C54" s="684"/>
      <c r="D54" s="2845"/>
      <c r="E54" s="2845"/>
      <c r="F54" s="2845"/>
      <c r="G54" s="2845"/>
      <c r="H54" s="2845"/>
      <c r="I54" s="2845"/>
      <c r="J54" s="2845"/>
      <c r="K54" s="2845"/>
      <c r="L54" s="2845"/>
      <c r="M54" s="2845"/>
      <c r="N54" s="2845"/>
      <c r="O54" s="2845"/>
      <c r="P54" s="2845"/>
      <c r="Q54" s="2845"/>
      <c r="R54" s="2845"/>
      <c r="S54" s="2845"/>
      <c r="T54" s="2845"/>
      <c r="U54" s="2877"/>
      <c r="V54" s="677"/>
      <c r="W54" s="677"/>
      <c r="X54" s="677"/>
      <c r="Y54" s="678"/>
      <c r="Z54" s="644"/>
      <c r="AA54" s="645"/>
      <c r="AE54" s="729">
        <v>2</v>
      </c>
      <c r="AK54" s="682"/>
    </row>
    <row r="55" spans="1:37" s="646" customFormat="1" ht="11.25" customHeight="1">
      <c r="A55" s="644"/>
      <c r="B55" s="2862"/>
      <c r="C55" s="709"/>
      <c r="D55" s="2815"/>
      <c r="E55" s="2815"/>
      <c r="F55" s="2815"/>
      <c r="G55" s="2815"/>
      <c r="H55" s="2815"/>
      <c r="I55" s="2815"/>
      <c r="J55" s="2815"/>
      <c r="K55" s="2815"/>
      <c r="L55" s="2815"/>
      <c r="M55" s="2815"/>
      <c r="N55" s="2815"/>
      <c r="O55" s="2815"/>
      <c r="P55" s="2815"/>
      <c r="Q55" s="2815"/>
      <c r="R55" s="2815"/>
      <c r="S55" s="2815"/>
      <c r="T55" s="2815"/>
      <c r="U55" s="2901"/>
      <c r="V55" s="677"/>
      <c r="W55" s="677"/>
      <c r="X55" s="677"/>
      <c r="Y55" s="678"/>
      <c r="Z55" s="644"/>
      <c r="AA55" s="645"/>
      <c r="AK55" s="682"/>
    </row>
    <row r="56" spans="1:37" s="646" customFormat="1" ht="20.25" customHeight="1">
      <c r="A56" s="644"/>
      <c r="B56" s="2704"/>
      <c r="C56" s="682"/>
      <c r="D56" s="2845" t="s">
        <v>440</v>
      </c>
      <c r="E56" s="2845"/>
      <c r="F56" s="2845"/>
      <c r="G56" s="2845"/>
      <c r="H56" s="2845"/>
      <c r="I56" s="2845"/>
      <c r="J56" s="2845"/>
      <c r="K56" s="2845"/>
      <c r="L56" s="2845"/>
      <c r="M56" s="2845"/>
      <c r="N56" s="2845"/>
      <c r="O56" s="2845"/>
      <c r="P56" s="2845"/>
      <c r="Q56" s="2845"/>
      <c r="R56" s="2845"/>
      <c r="S56" s="2845"/>
      <c r="T56" s="2845"/>
      <c r="U56" s="2845"/>
      <c r="V56" s="730"/>
      <c r="W56" s="730"/>
      <c r="X56" s="730"/>
      <c r="Y56" s="731"/>
      <c r="Z56" s="644"/>
      <c r="AA56" s="645"/>
      <c r="AK56" s="682"/>
    </row>
    <row r="57" spans="1:37" s="646" customFormat="1" ht="16.5" customHeight="1">
      <c r="A57" s="644"/>
      <c r="B57" s="2704"/>
      <c r="C57" s="682"/>
      <c r="D57" s="2845"/>
      <c r="E57" s="2845"/>
      <c r="F57" s="2845"/>
      <c r="G57" s="2845"/>
      <c r="H57" s="2845"/>
      <c r="I57" s="2845"/>
      <c r="J57" s="2845"/>
      <c r="K57" s="2845"/>
      <c r="L57" s="2845"/>
      <c r="M57" s="2845"/>
      <c r="N57" s="2845"/>
      <c r="O57" s="2845"/>
      <c r="P57" s="2845"/>
      <c r="Q57" s="2845"/>
      <c r="R57" s="2845"/>
      <c r="S57" s="2845"/>
      <c r="T57" s="2845"/>
      <c r="U57" s="2845"/>
      <c r="V57" s="730"/>
      <c r="W57" s="730"/>
      <c r="X57" s="730"/>
      <c r="Y57" s="731"/>
      <c r="Z57" s="644"/>
      <c r="AA57" s="645"/>
      <c r="AE57" s="729">
        <v>2</v>
      </c>
      <c r="AK57" s="682"/>
    </row>
    <row r="58" spans="1:37" s="646" customFormat="1" ht="6.75" customHeight="1">
      <c r="A58" s="644"/>
      <c r="B58" s="2705"/>
      <c r="C58" s="667"/>
      <c r="D58" s="2815"/>
      <c r="E58" s="2815"/>
      <c r="F58" s="2815"/>
      <c r="G58" s="2815"/>
      <c r="H58" s="2815"/>
      <c r="I58" s="2815"/>
      <c r="J58" s="2815"/>
      <c r="K58" s="2815"/>
      <c r="L58" s="2815"/>
      <c r="M58" s="2815"/>
      <c r="N58" s="2815"/>
      <c r="O58" s="2815"/>
      <c r="P58" s="2815"/>
      <c r="Q58" s="2815"/>
      <c r="R58" s="2815"/>
      <c r="S58" s="2815"/>
      <c r="T58" s="2815"/>
      <c r="U58" s="2815"/>
      <c r="V58" s="732"/>
      <c r="W58" s="732"/>
      <c r="X58" s="732"/>
      <c r="Y58" s="733"/>
      <c r="Z58" s="644"/>
      <c r="AA58" s="645"/>
      <c r="AK58" s="682"/>
    </row>
    <row r="59" spans="1:37" s="646" customFormat="1" ht="10.5" customHeight="1" thickBot="1">
      <c r="A59" s="644"/>
      <c r="B59" s="682"/>
      <c r="C59" s="682"/>
      <c r="D59" s="693"/>
      <c r="E59" s="693"/>
      <c r="F59" s="693"/>
      <c r="G59" s="693"/>
      <c r="H59" s="693"/>
      <c r="I59" s="693"/>
      <c r="J59" s="693"/>
      <c r="K59" s="693"/>
      <c r="L59" s="693"/>
      <c r="M59" s="693"/>
      <c r="N59" s="693"/>
      <c r="O59" s="693"/>
      <c r="P59" s="693"/>
      <c r="Q59" s="693"/>
      <c r="R59" s="693"/>
      <c r="S59" s="693"/>
      <c r="T59" s="693"/>
      <c r="U59" s="693"/>
      <c r="V59" s="682"/>
      <c r="W59" s="682"/>
      <c r="X59" s="682"/>
      <c r="Y59" s="682"/>
      <c r="Z59" s="644"/>
      <c r="AA59" s="645"/>
      <c r="AK59" s="682"/>
    </row>
    <row r="60" spans="1:37" s="646" customFormat="1" ht="18.75" customHeight="1" thickTop="1" thickBot="1">
      <c r="A60" s="644"/>
      <c r="B60" s="2869" t="s">
        <v>206</v>
      </c>
      <c r="C60" s="2870"/>
      <c r="D60" s="2870"/>
      <c r="E60" s="2870"/>
      <c r="F60" s="2870"/>
      <c r="G60" s="2871"/>
      <c r="H60" s="2872" t="str">
        <f>IF(AND(AF14="1",AE30="1",AE36=1,AE44="1",AE54=1),"特定事業所加算（Ⅰ）該当",IF(OR(AND(AF14="1",AE30="1"),AND(AF14="1",AE36=1,AE44="1")),"特定事業所加算（Ⅱ）該当",IF(AND(AF14="1",AE54=1),"特定事業所加算（Ⅲ）該当",IF(AND(AF9="1",AE50="1",AE57=1),"特定事業所加算（Ⅳ）","非該当"))))</f>
        <v>非該当</v>
      </c>
      <c r="I60" s="2873"/>
      <c r="J60" s="2873"/>
      <c r="K60" s="2873"/>
      <c r="L60" s="2873"/>
      <c r="M60" s="2873"/>
      <c r="N60" s="2873"/>
      <c r="O60" s="2873"/>
      <c r="P60" s="2873"/>
      <c r="Q60" s="2873"/>
      <c r="R60" s="2873"/>
      <c r="S60" s="2873"/>
      <c r="T60" s="2873"/>
      <c r="U60" s="2873"/>
      <c r="V60" s="2873"/>
      <c r="W60" s="2873"/>
      <c r="X60" s="2873"/>
      <c r="Y60" s="2874"/>
      <c r="Z60" s="644"/>
      <c r="AA60" s="645"/>
      <c r="AK60" s="682"/>
    </row>
    <row r="61" spans="1:37" s="646" customFormat="1" ht="12.75" customHeight="1" thickTop="1">
      <c r="A61" s="644"/>
      <c r="B61" s="682"/>
      <c r="C61" s="682"/>
      <c r="D61" s="682"/>
      <c r="E61" s="682"/>
      <c r="F61" s="682"/>
      <c r="G61" s="682"/>
      <c r="H61" s="682"/>
      <c r="I61" s="682"/>
      <c r="J61" s="682"/>
      <c r="K61" s="682"/>
      <c r="L61" s="682"/>
      <c r="M61" s="682"/>
      <c r="N61" s="682"/>
      <c r="O61" s="682"/>
      <c r="P61" s="682"/>
      <c r="Q61" s="682"/>
      <c r="R61" s="682"/>
      <c r="S61" s="682"/>
      <c r="T61" s="682"/>
      <c r="U61" s="682"/>
      <c r="V61" s="682"/>
      <c r="W61" s="682"/>
      <c r="X61" s="682"/>
      <c r="Y61" s="682"/>
      <c r="Z61" s="644"/>
      <c r="AA61" s="645"/>
      <c r="AK61" s="682"/>
    </row>
    <row r="62" spans="1:37" s="646" customFormat="1" ht="3" customHeight="1">
      <c r="A62" s="644"/>
      <c r="B62" s="682"/>
      <c r="C62" s="682"/>
      <c r="D62" s="682"/>
      <c r="E62" s="682"/>
      <c r="F62" s="682"/>
      <c r="G62" s="682"/>
      <c r="H62" s="682"/>
      <c r="I62" s="682"/>
      <c r="J62" s="682"/>
      <c r="K62" s="682"/>
      <c r="L62" s="682"/>
      <c r="M62" s="682"/>
      <c r="N62" s="682"/>
      <c r="O62" s="682"/>
      <c r="P62" s="682"/>
      <c r="Q62" s="682"/>
      <c r="R62" s="682"/>
      <c r="S62" s="682"/>
      <c r="T62" s="682"/>
      <c r="U62" s="682"/>
      <c r="V62" s="682"/>
      <c r="W62" s="682"/>
      <c r="X62" s="682"/>
      <c r="Y62" s="682"/>
      <c r="Z62" s="644"/>
      <c r="AA62" s="645"/>
      <c r="AK62" s="682"/>
    </row>
    <row r="63" spans="1:37" s="646" customFormat="1" ht="18" customHeight="1">
      <c r="A63" s="644"/>
      <c r="B63" s="682" t="s">
        <v>207</v>
      </c>
      <c r="C63" s="2845" t="s">
        <v>704</v>
      </c>
      <c r="D63" s="2846"/>
      <c r="E63" s="2846"/>
      <c r="F63" s="2846"/>
      <c r="G63" s="2846"/>
      <c r="H63" s="2846"/>
      <c r="I63" s="2846"/>
      <c r="J63" s="2846"/>
      <c r="K63" s="2846"/>
      <c r="L63" s="2846"/>
      <c r="M63" s="2846"/>
      <c r="N63" s="2846"/>
      <c r="O63" s="2846"/>
      <c r="P63" s="2846"/>
      <c r="Q63" s="2846"/>
      <c r="R63" s="2846"/>
      <c r="S63" s="2846"/>
      <c r="T63" s="2846"/>
      <c r="U63" s="2846"/>
      <c r="V63" s="2846"/>
      <c r="W63" s="2846"/>
      <c r="X63" s="2846"/>
      <c r="Y63" s="2846"/>
      <c r="Z63" s="644"/>
      <c r="AA63" s="645"/>
      <c r="AK63" s="682"/>
    </row>
    <row r="64" spans="1:37" s="646" customFormat="1" ht="18" customHeight="1">
      <c r="A64" s="644"/>
      <c r="B64" s="707"/>
      <c r="C64" s="2846"/>
      <c r="D64" s="2846"/>
      <c r="E64" s="2846"/>
      <c r="F64" s="2846"/>
      <c r="G64" s="2846"/>
      <c r="H64" s="2846"/>
      <c r="I64" s="2846"/>
      <c r="J64" s="2846"/>
      <c r="K64" s="2846"/>
      <c r="L64" s="2846"/>
      <c r="M64" s="2846"/>
      <c r="N64" s="2846"/>
      <c r="O64" s="2846"/>
      <c r="P64" s="2846"/>
      <c r="Q64" s="2846"/>
      <c r="R64" s="2846"/>
      <c r="S64" s="2846"/>
      <c r="T64" s="2846"/>
      <c r="U64" s="2846"/>
      <c r="V64" s="2846"/>
      <c r="W64" s="2846"/>
      <c r="X64" s="2846"/>
      <c r="Y64" s="2846"/>
      <c r="Z64" s="707"/>
      <c r="AA64" s="645"/>
      <c r="AK64" s="682"/>
    </row>
    <row r="65" spans="1:37" s="646" customFormat="1" ht="18" customHeight="1">
      <c r="A65" s="644"/>
      <c r="B65" s="707" t="s">
        <v>238</v>
      </c>
      <c r="C65" s="2846"/>
      <c r="D65" s="2846"/>
      <c r="E65" s="2846"/>
      <c r="F65" s="2846"/>
      <c r="G65" s="2846"/>
      <c r="H65" s="2846"/>
      <c r="I65" s="2846"/>
      <c r="J65" s="2846"/>
      <c r="K65" s="2846"/>
      <c r="L65" s="2846"/>
      <c r="M65" s="2846"/>
      <c r="N65" s="2846"/>
      <c r="O65" s="2846"/>
      <c r="P65" s="2846"/>
      <c r="Q65" s="2846"/>
      <c r="R65" s="2846"/>
      <c r="S65" s="2846"/>
      <c r="T65" s="2846"/>
      <c r="U65" s="2846"/>
      <c r="V65" s="2846"/>
      <c r="W65" s="2846"/>
      <c r="X65" s="2846"/>
      <c r="Y65" s="2846"/>
      <c r="Z65" s="707"/>
      <c r="AA65" s="645"/>
      <c r="AK65" s="682"/>
    </row>
    <row r="66" spans="1:37" s="646" customFormat="1" ht="27.75" customHeight="1">
      <c r="A66" s="644"/>
      <c r="B66" s="707" t="s">
        <v>239</v>
      </c>
      <c r="C66" s="2846"/>
      <c r="D66" s="2846"/>
      <c r="E66" s="2846"/>
      <c r="F66" s="2846"/>
      <c r="G66" s="2846"/>
      <c r="H66" s="2846"/>
      <c r="I66" s="2846"/>
      <c r="J66" s="2846"/>
      <c r="K66" s="2846"/>
      <c r="L66" s="2846"/>
      <c r="M66" s="2846"/>
      <c r="N66" s="2846"/>
      <c r="O66" s="2846"/>
      <c r="P66" s="2846"/>
      <c r="Q66" s="2846"/>
      <c r="R66" s="2846"/>
      <c r="S66" s="2846"/>
      <c r="T66" s="2846"/>
      <c r="U66" s="2846"/>
      <c r="V66" s="2846"/>
      <c r="W66" s="2846"/>
      <c r="X66" s="2846"/>
      <c r="Y66" s="2846"/>
      <c r="Z66" s="707"/>
      <c r="AA66" s="645"/>
      <c r="AK66" s="682"/>
    </row>
    <row r="67" spans="1:37" s="646" customFormat="1" ht="18" customHeight="1">
      <c r="A67" s="644"/>
      <c r="B67" s="2847" t="s">
        <v>729</v>
      </c>
      <c r="C67" s="2848"/>
      <c r="D67" s="2848"/>
      <c r="E67" s="2848"/>
      <c r="F67" s="2848"/>
      <c r="G67" s="2848"/>
      <c r="H67" s="2848"/>
      <c r="I67" s="2848"/>
      <c r="J67" s="2848"/>
      <c r="K67" s="2848"/>
      <c r="L67" s="2848"/>
      <c r="M67" s="2848"/>
      <c r="N67" s="2848"/>
      <c r="O67" s="2848"/>
      <c r="P67" s="2848"/>
      <c r="Q67" s="2848"/>
      <c r="R67" s="2848"/>
      <c r="S67" s="2848"/>
      <c r="T67" s="2848"/>
      <c r="U67" s="2848"/>
      <c r="V67" s="2848"/>
      <c r="W67" s="2848"/>
      <c r="X67" s="2848"/>
      <c r="Y67" s="2849"/>
      <c r="Z67" s="734"/>
      <c r="AA67" s="645"/>
      <c r="AK67" s="682"/>
    </row>
    <row r="68" spans="1:37" s="682" customFormat="1">
      <c r="A68" s="644"/>
      <c r="B68" s="2850"/>
      <c r="C68" s="2851"/>
      <c r="D68" s="2851"/>
      <c r="E68" s="2851"/>
      <c r="F68" s="2851"/>
      <c r="G68" s="2851"/>
      <c r="H68" s="2851"/>
      <c r="I68" s="2851"/>
      <c r="J68" s="2851"/>
      <c r="K68" s="2851"/>
      <c r="L68" s="2851"/>
      <c r="M68" s="2851"/>
      <c r="N68" s="2851"/>
      <c r="O68" s="2851"/>
      <c r="P68" s="2851"/>
      <c r="Q68" s="2851"/>
      <c r="R68" s="2851"/>
      <c r="S68" s="2851"/>
      <c r="T68" s="2851"/>
      <c r="U68" s="2851"/>
      <c r="V68" s="2851"/>
      <c r="W68" s="2851"/>
      <c r="X68" s="2851"/>
      <c r="Y68" s="2852"/>
      <c r="Z68" s="644"/>
      <c r="AA68" s="645"/>
      <c r="AB68" s="646"/>
      <c r="AC68" s="646"/>
      <c r="AD68" s="646"/>
      <c r="AE68" s="646"/>
      <c r="AF68" s="646"/>
      <c r="AG68" s="646"/>
      <c r="AH68" s="646"/>
      <c r="AI68" s="646"/>
      <c r="AJ68" s="646"/>
    </row>
    <row r="69" spans="1:37" s="682" customFormat="1">
      <c r="A69" s="644"/>
      <c r="B69" s="2850"/>
      <c r="C69" s="2851"/>
      <c r="D69" s="2851"/>
      <c r="E69" s="2851"/>
      <c r="F69" s="2851"/>
      <c r="G69" s="2851"/>
      <c r="H69" s="2851"/>
      <c r="I69" s="2851"/>
      <c r="J69" s="2851"/>
      <c r="K69" s="2851"/>
      <c r="L69" s="2851"/>
      <c r="M69" s="2851"/>
      <c r="N69" s="2851"/>
      <c r="O69" s="2851"/>
      <c r="P69" s="2851"/>
      <c r="Q69" s="2851"/>
      <c r="R69" s="2851"/>
      <c r="S69" s="2851"/>
      <c r="T69" s="2851"/>
      <c r="U69" s="2851"/>
      <c r="V69" s="2851"/>
      <c r="W69" s="2851"/>
      <c r="X69" s="2851"/>
      <c r="Y69" s="2852"/>
      <c r="Z69" s="644"/>
      <c r="AA69" s="645"/>
      <c r="AB69" s="646"/>
      <c r="AC69" s="646"/>
      <c r="AD69" s="646"/>
      <c r="AE69" s="646"/>
      <c r="AF69" s="646"/>
      <c r="AG69" s="646"/>
      <c r="AH69" s="646"/>
      <c r="AI69" s="646"/>
      <c r="AJ69" s="646"/>
    </row>
    <row r="70" spans="1:37" s="682" customFormat="1" ht="26.25" customHeight="1">
      <c r="A70" s="644"/>
      <c r="B70" s="2850"/>
      <c r="C70" s="2851"/>
      <c r="D70" s="2851"/>
      <c r="E70" s="2851"/>
      <c r="F70" s="2851"/>
      <c r="G70" s="2851"/>
      <c r="H70" s="2851"/>
      <c r="I70" s="2851"/>
      <c r="J70" s="2851"/>
      <c r="K70" s="2851"/>
      <c r="L70" s="2851"/>
      <c r="M70" s="2851"/>
      <c r="N70" s="2851"/>
      <c r="O70" s="2851"/>
      <c r="P70" s="2851"/>
      <c r="Q70" s="2851"/>
      <c r="R70" s="2851"/>
      <c r="S70" s="2851"/>
      <c r="T70" s="2851"/>
      <c r="U70" s="2851"/>
      <c r="V70" s="2851"/>
      <c r="W70" s="2851"/>
      <c r="X70" s="2851"/>
      <c r="Y70" s="2852"/>
      <c r="Z70" s="644"/>
      <c r="AA70" s="645"/>
      <c r="AB70" s="646"/>
      <c r="AC70" s="646"/>
      <c r="AD70" s="646"/>
      <c r="AE70" s="646"/>
      <c r="AF70" s="646"/>
      <c r="AG70" s="646"/>
      <c r="AH70" s="646"/>
      <c r="AI70" s="646"/>
      <c r="AJ70" s="646"/>
    </row>
    <row r="71" spans="1:37" s="682" customFormat="1" ht="26.25" customHeight="1">
      <c r="A71" s="644"/>
      <c r="B71" s="2850"/>
      <c r="C71" s="2851"/>
      <c r="D71" s="2851"/>
      <c r="E71" s="2851"/>
      <c r="F71" s="2851"/>
      <c r="G71" s="2851"/>
      <c r="H71" s="2851"/>
      <c r="I71" s="2851"/>
      <c r="J71" s="2851"/>
      <c r="K71" s="2851"/>
      <c r="L71" s="2851"/>
      <c r="M71" s="2851"/>
      <c r="N71" s="2851"/>
      <c r="O71" s="2851"/>
      <c r="P71" s="2851"/>
      <c r="Q71" s="2851"/>
      <c r="R71" s="2851"/>
      <c r="S71" s="2851"/>
      <c r="T71" s="2851"/>
      <c r="U71" s="2851"/>
      <c r="V71" s="2851"/>
      <c r="W71" s="2851"/>
      <c r="X71" s="2851"/>
      <c r="Y71" s="2852"/>
      <c r="Z71" s="644"/>
      <c r="AA71" s="645"/>
      <c r="AB71" s="646"/>
      <c r="AC71" s="646"/>
      <c r="AD71" s="646"/>
      <c r="AE71" s="646"/>
      <c r="AF71" s="646"/>
      <c r="AG71" s="646"/>
      <c r="AH71" s="646"/>
      <c r="AI71" s="646"/>
      <c r="AJ71" s="646"/>
    </row>
    <row r="72" spans="1:37" s="682" customFormat="1" ht="31.5" customHeight="1">
      <c r="A72" s="644"/>
      <c r="B72" s="2850"/>
      <c r="C72" s="2851"/>
      <c r="D72" s="2851"/>
      <c r="E72" s="2851"/>
      <c r="F72" s="2851"/>
      <c r="G72" s="2851"/>
      <c r="H72" s="2851"/>
      <c r="I72" s="2851"/>
      <c r="J72" s="2851"/>
      <c r="K72" s="2851"/>
      <c r="L72" s="2851"/>
      <c r="M72" s="2851"/>
      <c r="N72" s="2851"/>
      <c r="O72" s="2851"/>
      <c r="P72" s="2851"/>
      <c r="Q72" s="2851"/>
      <c r="R72" s="2851"/>
      <c r="S72" s="2851"/>
      <c r="T72" s="2851"/>
      <c r="U72" s="2851"/>
      <c r="V72" s="2851"/>
      <c r="W72" s="2851"/>
      <c r="X72" s="2851"/>
      <c r="Y72" s="2852"/>
      <c r="Z72" s="644"/>
      <c r="AA72" s="645"/>
      <c r="AB72" s="646"/>
      <c r="AC72" s="646"/>
      <c r="AD72" s="646"/>
      <c r="AE72" s="646"/>
      <c r="AF72" s="646"/>
      <c r="AG72" s="646"/>
      <c r="AH72" s="646"/>
      <c r="AI72" s="646"/>
      <c r="AJ72" s="646"/>
    </row>
    <row r="73" spans="1:37" s="682" customFormat="1" ht="34.5" customHeight="1">
      <c r="A73" s="644"/>
      <c r="B73" s="2853"/>
      <c r="C73" s="2854"/>
      <c r="D73" s="2854"/>
      <c r="E73" s="2854"/>
      <c r="F73" s="2854"/>
      <c r="G73" s="2854"/>
      <c r="H73" s="2854"/>
      <c r="I73" s="2854"/>
      <c r="J73" s="2854"/>
      <c r="K73" s="2854"/>
      <c r="L73" s="2854"/>
      <c r="M73" s="2854"/>
      <c r="N73" s="2854"/>
      <c r="O73" s="2854"/>
      <c r="P73" s="2854"/>
      <c r="Q73" s="2854"/>
      <c r="R73" s="2854"/>
      <c r="S73" s="2854"/>
      <c r="T73" s="2854"/>
      <c r="U73" s="2854"/>
      <c r="V73" s="2854"/>
      <c r="W73" s="2854"/>
      <c r="X73" s="2854"/>
      <c r="Y73" s="2855"/>
      <c r="Z73" s="644"/>
      <c r="AA73" s="645"/>
      <c r="AB73" s="646"/>
      <c r="AC73" s="646"/>
      <c r="AD73" s="646"/>
      <c r="AE73" s="646"/>
      <c r="AF73" s="646"/>
      <c r="AG73" s="646"/>
      <c r="AH73" s="646"/>
      <c r="AI73" s="646"/>
      <c r="AJ73" s="646"/>
    </row>
    <row r="74" spans="1:37" s="682" customFormat="1">
      <c r="A74" s="644"/>
      <c r="Z74" s="644"/>
      <c r="AA74" s="645"/>
      <c r="AB74" s="646"/>
      <c r="AC74" s="646"/>
      <c r="AD74" s="646"/>
      <c r="AE74" s="646"/>
      <c r="AF74" s="646"/>
      <c r="AG74" s="646"/>
      <c r="AH74" s="646"/>
      <c r="AI74" s="646"/>
      <c r="AJ74" s="646"/>
    </row>
    <row r="75" spans="1:37" s="682" customFormat="1">
      <c r="A75" s="644"/>
      <c r="Z75" s="644"/>
      <c r="AA75" s="645"/>
      <c r="AB75" s="646"/>
      <c r="AC75" s="646"/>
      <c r="AD75" s="646"/>
      <c r="AE75" s="646"/>
      <c r="AF75" s="646"/>
      <c r="AG75" s="646"/>
      <c r="AH75" s="646"/>
      <c r="AI75" s="646"/>
      <c r="AJ75" s="646"/>
    </row>
    <row r="76" spans="1:37" s="682" customFormat="1">
      <c r="A76" s="644"/>
      <c r="Z76" s="644"/>
      <c r="AA76" s="645"/>
      <c r="AB76" s="646"/>
      <c r="AC76" s="646"/>
      <c r="AD76" s="646"/>
      <c r="AE76" s="646"/>
      <c r="AF76" s="646"/>
      <c r="AG76" s="646"/>
      <c r="AH76" s="646"/>
      <c r="AI76" s="646"/>
      <c r="AJ76" s="646"/>
    </row>
    <row r="77" spans="1:37" s="682" customFormat="1">
      <c r="A77" s="644"/>
      <c r="Z77" s="644"/>
      <c r="AA77" s="645"/>
      <c r="AB77" s="646"/>
      <c r="AC77" s="646"/>
      <c r="AD77" s="646"/>
      <c r="AE77" s="646"/>
      <c r="AF77" s="646"/>
      <c r="AG77" s="646"/>
      <c r="AH77" s="646"/>
      <c r="AI77" s="646"/>
      <c r="AJ77" s="646"/>
    </row>
    <row r="78" spans="1:37" s="682" customFormat="1">
      <c r="A78" s="644"/>
      <c r="Z78" s="644"/>
      <c r="AA78" s="645"/>
      <c r="AB78" s="646"/>
      <c r="AC78" s="646"/>
      <c r="AD78" s="646"/>
      <c r="AE78" s="646"/>
      <c r="AF78" s="646"/>
      <c r="AG78" s="646"/>
      <c r="AH78" s="646"/>
      <c r="AI78" s="646"/>
      <c r="AJ78" s="646"/>
    </row>
    <row r="79" spans="1:37" s="682" customFormat="1">
      <c r="A79" s="644"/>
      <c r="Z79" s="644"/>
      <c r="AA79" s="645"/>
      <c r="AB79" s="646"/>
      <c r="AC79" s="646"/>
      <c r="AD79" s="646"/>
      <c r="AE79" s="646"/>
      <c r="AF79" s="646"/>
      <c r="AG79" s="646"/>
      <c r="AH79" s="646"/>
      <c r="AI79" s="646"/>
      <c r="AJ79" s="646"/>
    </row>
    <row r="80" spans="1:37" s="682" customFormat="1">
      <c r="A80" s="644"/>
      <c r="Z80" s="644"/>
      <c r="AA80" s="645"/>
      <c r="AB80" s="646"/>
      <c r="AC80" s="646"/>
      <c r="AD80" s="646"/>
      <c r="AE80" s="646"/>
      <c r="AF80" s="646"/>
      <c r="AG80" s="646"/>
      <c r="AH80" s="646"/>
      <c r="AI80" s="646"/>
      <c r="AJ80" s="646"/>
    </row>
    <row r="81" spans="1:36" s="682" customFormat="1">
      <c r="A81" s="644"/>
      <c r="Z81" s="644"/>
      <c r="AA81" s="645"/>
      <c r="AB81" s="646"/>
      <c r="AC81" s="646"/>
      <c r="AD81" s="646"/>
      <c r="AE81" s="646"/>
      <c r="AF81" s="646"/>
      <c r="AG81" s="646"/>
      <c r="AH81" s="646"/>
      <c r="AI81" s="646"/>
      <c r="AJ81" s="646"/>
    </row>
    <row r="82" spans="1:36">
      <c r="B82" s="682"/>
      <c r="C82" s="682"/>
      <c r="D82" s="682"/>
      <c r="E82" s="682"/>
      <c r="F82" s="682"/>
      <c r="G82" s="682"/>
      <c r="H82" s="682"/>
      <c r="I82" s="682"/>
      <c r="J82" s="682"/>
      <c r="K82" s="682"/>
      <c r="L82" s="682"/>
      <c r="M82" s="682"/>
      <c r="N82" s="682"/>
      <c r="O82" s="682"/>
      <c r="P82" s="682"/>
      <c r="Q82" s="682"/>
      <c r="R82" s="682"/>
      <c r="S82" s="682"/>
      <c r="T82" s="682"/>
      <c r="U82" s="682"/>
      <c r="V82" s="682"/>
      <c r="W82" s="682"/>
      <c r="X82" s="682"/>
      <c r="Y82" s="682"/>
    </row>
    <row r="83" spans="1:36">
      <c r="B83" s="682"/>
      <c r="C83" s="682"/>
      <c r="D83" s="682"/>
      <c r="E83" s="682"/>
      <c r="F83" s="682"/>
      <c r="G83" s="682"/>
      <c r="H83" s="682"/>
      <c r="I83" s="682"/>
      <c r="J83" s="682"/>
      <c r="K83" s="682"/>
      <c r="L83" s="682"/>
      <c r="M83" s="682"/>
      <c r="N83" s="682"/>
      <c r="O83" s="682"/>
      <c r="P83" s="682"/>
      <c r="Q83" s="682"/>
      <c r="R83" s="682"/>
      <c r="S83" s="682"/>
      <c r="T83" s="682"/>
      <c r="U83" s="682"/>
      <c r="V83" s="682"/>
      <c r="W83" s="682"/>
      <c r="X83" s="682"/>
      <c r="Y83" s="682"/>
    </row>
    <row r="84" spans="1:36">
      <c r="B84" s="682"/>
      <c r="C84" s="682"/>
      <c r="D84" s="682"/>
      <c r="E84" s="682"/>
      <c r="F84" s="682"/>
      <c r="G84" s="682"/>
      <c r="H84" s="682"/>
      <c r="I84" s="682"/>
      <c r="J84" s="682"/>
      <c r="K84" s="682"/>
      <c r="L84" s="682"/>
      <c r="M84" s="682"/>
      <c r="N84" s="682"/>
      <c r="O84" s="682"/>
      <c r="P84" s="682"/>
      <c r="Q84" s="682"/>
      <c r="R84" s="682"/>
      <c r="S84" s="682"/>
      <c r="T84" s="682"/>
      <c r="U84" s="682"/>
      <c r="V84" s="682"/>
      <c r="W84" s="682"/>
      <c r="X84" s="682"/>
      <c r="Y84" s="682"/>
    </row>
    <row r="85" spans="1:36">
      <c r="B85" s="682"/>
      <c r="C85" s="682"/>
      <c r="D85" s="682"/>
      <c r="E85" s="682"/>
      <c r="F85" s="682"/>
      <c r="G85" s="682"/>
      <c r="H85" s="682"/>
      <c r="I85" s="682"/>
      <c r="J85" s="682"/>
      <c r="K85" s="682"/>
      <c r="L85" s="682"/>
      <c r="M85" s="682"/>
      <c r="N85" s="682"/>
      <c r="O85" s="682"/>
      <c r="P85" s="682"/>
      <c r="Q85" s="682"/>
      <c r="R85" s="682"/>
      <c r="S85" s="682"/>
      <c r="T85" s="682"/>
      <c r="U85" s="682"/>
      <c r="V85" s="682"/>
      <c r="W85" s="682"/>
      <c r="X85" s="682"/>
      <c r="Y85" s="682"/>
    </row>
    <row r="86" spans="1:36">
      <c r="B86" s="682"/>
      <c r="C86" s="682"/>
      <c r="D86" s="682"/>
      <c r="E86" s="682"/>
      <c r="F86" s="682"/>
      <c r="G86" s="682"/>
      <c r="H86" s="682"/>
      <c r="I86" s="682"/>
      <c r="J86" s="682"/>
      <c r="K86" s="682"/>
      <c r="L86" s="682"/>
      <c r="M86" s="682"/>
      <c r="N86" s="682"/>
      <c r="O86" s="682"/>
      <c r="P86" s="682"/>
      <c r="Q86" s="682"/>
      <c r="R86" s="682"/>
      <c r="S86" s="682"/>
      <c r="T86" s="682"/>
      <c r="U86" s="682"/>
      <c r="V86" s="682"/>
      <c r="W86" s="682"/>
      <c r="X86" s="682"/>
      <c r="Y86" s="682"/>
    </row>
    <row r="87" spans="1:36">
      <c r="B87" s="682"/>
      <c r="C87" s="682"/>
      <c r="D87" s="682"/>
      <c r="E87" s="682"/>
      <c r="F87" s="682"/>
      <c r="G87" s="682"/>
      <c r="H87" s="682"/>
      <c r="I87" s="682"/>
      <c r="J87" s="682"/>
      <c r="K87" s="682"/>
      <c r="L87" s="682"/>
      <c r="M87" s="682"/>
      <c r="N87" s="682"/>
      <c r="O87" s="682"/>
      <c r="P87" s="682"/>
      <c r="Q87" s="682"/>
      <c r="R87" s="682"/>
      <c r="S87" s="682"/>
      <c r="T87" s="682"/>
      <c r="U87" s="682"/>
      <c r="V87" s="682"/>
      <c r="W87" s="682"/>
      <c r="X87" s="682"/>
      <c r="Y87" s="682"/>
    </row>
    <row r="88" spans="1:36">
      <c r="B88" s="682"/>
      <c r="C88" s="682"/>
      <c r="D88" s="682"/>
      <c r="E88" s="682"/>
      <c r="F88" s="682"/>
      <c r="G88" s="682"/>
      <c r="H88" s="682"/>
      <c r="I88" s="682"/>
      <c r="J88" s="682"/>
      <c r="K88" s="682"/>
      <c r="L88" s="682"/>
      <c r="M88" s="682"/>
      <c r="N88" s="682"/>
      <c r="O88" s="682"/>
      <c r="P88" s="682"/>
      <c r="Q88" s="682"/>
      <c r="R88" s="682"/>
      <c r="S88" s="682"/>
      <c r="T88" s="682"/>
      <c r="U88" s="682"/>
      <c r="V88" s="682"/>
      <c r="W88" s="682"/>
      <c r="X88" s="682"/>
      <c r="Y88" s="682"/>
    </row>
    <row r="89" spans="1:36">
      <c r="B89" s="682"/>
      <c r="C89" s="682"/>
      <c r="D89" s="682"/>
      <c r="E89" s="682"/>
      <c r="F89" s="682"/>
      <c r="G89" s="682"/>
      <c r="H89" s="682"/>
      <c r="I89" s="682"/>
      <c r="J89" s="682"/>
      <c r="K89" s="682"/>
      <c r="L89" s="682"/>
      <c r="M89" s="682"/>
      <c r="N89" s="682"/>
      <c r="O89" s="682"/>
      <c r="P89" s="682"/>
      <c r="Q89" s="682"/>
      <c r="R89" s="682"/>
      <c r="S89" s="682"/>
      <c r="T89" s="682"/>
      <c r="U89" s="682"/>
      <c r="V89" s="682"/>
      <c r="W89" s="682"/>
      <c r="X89" s="682"/>
      <c r="Y89" s="682"/>
    </row>
    <row r="90" spans="1:36">
      <c r="B90" s="682"/>
      <c r="C90" s="682"/>
      <c r="D90" s="682"/>
      <c r="E90" s="682"/>
      <c r="F90" s="682"/>
      <c r="G90" s="682"/>
      <c r="H90" s="682"/>
      <c r="I90" s="682"/>
      <c r="J90" s="682"/>
      <c r="K90" s="682"/>
      <c r="L90" s="682"/>
      <c r="M90" s="682"/>
      <c r="N90" s="682"/>
      <c r="O90" s="682"/>
      <c r="P90" s="682"/>
      <c r="Q90" s="682"/>
      <c r="R90" s="682"/>
      <c r="S90" s="682"/>
      <c r="T90" s="682"/>
      <c r="U90" s="682"/>
      <c r="V90" s="682"/>
      <c r="W90" s="682"/>
      <c r="X90" s="682"/>
      <c r="Y90" s="682"/>
    </row>
    <row r="91" spans="1:36">
      <c r="B91" s="682"/>
      <c r="C91" s="682"/>
      <c r="D91" s="682"/>
      <c r="E91" s="682"/>
      <c r="F91" s="682"/>
      <c r="G91" s="682"/>
      <c r="H91" s="682"/>
      <c r="I91" s="682"/>
      <c r="J91" s="682"/>
      <c r="K91" s="682"/>
      <c r="L91" s="682"/>
      <c r="M91" s="682"/>
      <c r="N91" s="682"/>
      <c r="O91" s="682"/>
      <c r="P91" s="682"/>
      <c r="Q91" s="682"/>
      <c r="R91" s="682"/>
      <c r="S91" s="682"/>
      <c r="T91" s="682"/>
      <c r="U91" s="682"/>
      <c r="V91" s="682"/>
      <c r="W91" s="682"/>
      <c r="X91" s="682"/>
      <c r="Y91" s="682"/>
    </row>
    <row r="92" spans="1:36">
      <c r="B92" s="682"/>
      <c r="C92" s="682"/>
      <c r="D92" s="682"/>
      <c r="E92" s="682"/>
      <c r="F92" s="682"/>
      <c r="G92" s="682"/>
      <c r="H92" s="682"/>
      <c r="I92" s="682"/>
      <c r="J92" s="682"/>
      <c r="K92" s="682"/>
      <c r="L92" s="682"/>
      <c r="M92" s="682"/>
      <c r="N92" s="682"/>
      <c r="O92" s="682"/>
      <c r="P92" s="682"/>
      <c r="Q92" s="682"/>
      <c r="R92" s="682"/>
      <c r="S92" s="682"/>
      <c r="T92" s="682"/>
      <c r="U92" s="682"/>
      <c r="V92" s="682"/>
      <c r="W92" s="682"/>
      <c r="X92" s="682"/>
      <c r="Y92" s="682"/>
    </row>
    <row r="93" spans="1:36">
      <c r="B93" s="682"/>
      <c r="C93" s="682"/>
      <c r="D93" s="682"/>
      <c r="E93" s="682"/>
      <c r="F93" s="682"/>
      <c r="G93" s="682"/>
      <c r="H93" s="682"/>
      <c r="I93" s="682"/>
      <c r="J93" s="682"/>
      <c r="K93" s="682"/>
      <c r="L93" s="682"/>
      <c r="M93" s="682"/>
      <c r="N93" s="682"/>
      <c r="O93" s="682"/>
      <c r="P93" s="682"/>
      <c r="Q93" s="682"/>
      <c r="R93" s="682"/>
      <c r="S93" s="682"/>
      <c r="T93" s="682"/>
      <c r="U93" s="682"/>
      <c r="V93" s="682"/>
      <c r="W93" s="682"/>
      <c r="X93" s="682"/>
      <c r="Y93" s="682"/>
    </row>
    <row r="94" spans="1:36">
      <c r="B94" s="682"/>
      <c r="C94" s="682"/>
      <c r="D94" s="682"/>
      <c r="E94" s="682"/>
      <c r="F94" s="682"/>
      <c r="G94" s="682"/>
      <c r="H94" s="682"/>
      <c r="I94" s="682"/>
      <c r="J94" s="682"/>
      <c r="K94" s="682"/>
      <c r="L94" s="682"/>
      <c r="M94" s="682"/>
      <c r="N94" s="682"/>
      <c r="O94" s="682"/>
      <c r="P94" s="682"/>
      <c r="Q94" s="682"/>
      <c r="R94" s="682"/>
      <c r="S94" s="682"/>
      <c r="T94" s="682"/>
      <c r="U94" s="682"/>
      <c r="V94" s="682"/>
      <c r="W94" s="682"/>
      <c r="X94" s="682"/>
      <c r="Y94" s="682"/>
    </row>
    <row r="95" spans="1:36">
      <c r="B95" s="682"/>
      <c r="C95" s="682"/>
      <c r="D95" s="682"/>
      <c r="E95" s="682"/>
      <c r="F95" s="682"/>
      <c r="G95" s="682"/>
      <c r="H95" s="682"/>
      <c r="I95" s="682"/>
      <c r="J95" s="682"/>
      <c r="K95" s="682"/>
      <c r="L95" s="682"/>
      <c r="M95" s="682"/>
      <c r="N95" s="682"/>
      <c r="O95" s="682"/>
      <c r="P95" s="682"/>
      <c r="Q95" s="682"/>
      <c r="R95" s="682"/>
      <c r="S95" s="682"/>
      <c r="T95" s="682"/>
      <c r="U95" s="682"/>
      <c r="V95" s="682"/>
      <c r="W95" s="682"/>
      <c r="X95" s="682"/>
      <c r="Y95" s="682"/>
    </row>
    <row r="96" spans="1:36">
      <c r="B96" s="682"/>
      <c r="C96" s="682"/>
      <c r="D96" s="682"/>
      <c r="E96" s="682"/>
      <c r="F96" s="682"/>
      <c r="G96" s="682"/>
      <c r="H96" s="682"/>
      <c r="I96" s="682"/>
      <c r="J96" s="682"/>
      <c r="K96" s="682"/>
      <c r="L96" s="682"/>
      <c r="M96" s="682"/>
      <c r="N96" s="682"/>
      <c r="O96" s="682"/>
      <c r="P96" s="682"/>
      <c r="Q96" s="682"/>
      <c r="R96" s="682"/>
      <c r="S96" s="682"/>
      <c r="T96" s="682"/>
      <c r="U96" s="682"/>
      <c r="V96" s="682"/>
      <c r="W96" s="682"/>
      <c r="X96" s="682"/>
      <c r="Y96" s="682"/>
    </row>
    <row r="97" spans="2:25">
      <c r="B97" s="682"/>
      <c r="C97" s="682"/>
      <c r="D97" s="682"/>
      <c r="E97" s="682"/>
      <c r="F97" s="682"/>
      <c r="G97" s="682"/>
      <c r="H97" s="682"/>
      <c r="I97" s="682"/>
      <c r="J97" s="682"/>
      <c r="K97" s="682"/>
      <c r="L97" s="682"/>
      <c r="M97" s="682"/>
      <c r="N97" s="682"/>
      <c r="O97" s="682"/>
      <c r="P97" s="682"/>
      <c r="Q97" s="682"/>
      <c r="R97" s="682"/>
      <c r="S97" s="682"/>
      <c r="T97" s="682"/>
      <c r="U97" s="682"/>
      <c r="V97" s="682"/>
      <c r="W97" s="682"/>
      <c r="X97" s="682"/>
      <c r="Y97" s="682"/>
    </row>
    <row r="98" spans="2:25">
      <c r="B98" s="682"/>
      <c r="C98" s="682"/>
      <c r="D98" s="682"/>
      <c r="E98" s="682"/>
      <c r="F98" s="682"/>
      <c r="G98" s="682"/>
      <c r="H98" s="682"/>
      <c r="I98" s="682"/>
      <c r="J98" s="682"/>
      <c r="K98" s="682"/>
      <c r="L98" s="682"/>
      <c r="M98" s="682"/>
      <c r="N98" s="682"/>
      <c r="O98" s="682"/>
      <c r="P98" s="682"/>
      <c r="Q98" s="682"/>
      <c r="R98" s="682"/>
      <c r="S98" s="682"/>
      <c r="T98" s="682"/>
      <c r="U98" s="682"/>
      <c r="V98" s="682"/>
      <c r="W98" s="682"/>
      <c r="X98" s="682"/>
      <c r="Y98" s="682"/>
    </row>
    <row r="99" spans="2:25">
      <c r="B99" s="682"/>
      <c r="C99" s="682"/>
      <c r="D99" s="682"/>
      <c r="E99" s="682"/>
      <c r="F99" s="682"/>
      <c r="G99" s="682"/>
      <c r="H99" s="682"/>
      <c r="I99" s="682"/>
      <c r="J99" s="682"/>
      <c r="K99" s="682"/>
      <c r="L99" s="682"/>
      <c r="M99" s="682"/>
      <c r="N99" s="682"/>
      <c r="O99" s="682"/>
      <c r="P99" s="682"/>
      <c r="Q99" s="682"/>
      <c r="R99" s="682"/>
      <c r="S99" s="682"/>
      <c r="T99" s="682"/>
      <c r="U99" s="682"/>
      <c r="V99" s="682"/>
      <c r="W99" s="682"/>
      <c r="X99" s="682"/>
      <c r="Y99" s="682"/>
    </row>
    <row r="100" spans="2:25">
      <c r="B100" s="682"/>
      <c r="C100" s="682"/>
      <c r="D100" s="682"/>
      <c r="E100" s="682"/>
      <c r="F100" s="682"/>
      <c r="G100" s="682"/>
      <c r="H100" s="682"/>
      <c r="I100" s="682"/>
      <c r="J100" s="682"/>
      <c r="K100" s="682"/>
      <c r="L100" s="682"/>
      <c r="M100" s="682"/>
      <c r="N100" s="682"/>
      <c r="O100" s="682"/>
      <c r="P100" s="682"/>
      <c r="Q100" s="682"/>
      <c r="R100" s="682"/>
      <c r="S100" s="682"/>
      <c r="T100" s="682"/>
      <c r="U100" s="682"/>
      <c r="V100" s="682"/>
      <c r="W100" s="682"/>
      <c r="X100" s="682"/>
      <c r="Y100" s="682"/>
    </row>
    <row r="101" spans="2:25">
      <c r="B101" s="682"/>
      <c r="C101" s="682"/>
      <c r="D101" s="682"/>
      <c r="E101" s="682"/>
      <c r="F101" s="682"/>
      <c r="G101" s="682"/>
      <c r="H101" s="682"/>
      <c r="I101" s="682"/>
      <c r="J101" s="682"/>
      <c r="K101" s="682"/>
      <c r="L101" s="682"/>
      <c r="M101" s="682"/>
      <c r="N101" s="682"/>
      <c r="O101" s="682"/>
      <c r="P101" s="682"/>
      <c r="Q101" s="682"/>
      <c r="R101" s="682"/>
      <c r="S101" s="682"/>
      <c r="T101" s="682"/>
      <c r="U101" s="682"/>
      <c r="V101" s="682"/>
      <c r="W101" s="682"/>
      <c r="X101" s="682"/>
      <c r="Y101" s="682"/>
    </row>
    <row r="102" spans="2:25">
      <c r="B102" s="682"/>
      <c r="C102" s="682"/>
      <c r="D102" s="682"/>
      <c r="E102" s="682"/>
      <c r="F102" s="682"/>
      <c r="G102" s="682"/>
      <c r="H102" s="682"/>
      <c r="I102" s="682"/>
      <c r="J102" s="682"/>
      <c r="K102" s="682"/>
      <c r="L102" s="682"/>
      <c r="M102" s="682"/>
      <c r="N102" s="682"/>
      <c r="O102" s="682"/>
      <c r="P102" s="682"/>
      <c r="Q102" s="682"/>
      <c r="R102" s="682"/>
      <c r="S102" s="682"/>
      <c r="T102" s="682"/>
      <c r="U102" s="682"/>
      <c r="V102" s="682"/>
      <c r="W102" s="682"/>
      <c r="X102" s="682"/>
      <c r="Y102" s="682"/>
    </row>
    <row r="103" spans="2:25">
      <c r="B103" s="682"/>
      <c r="C103" s="682"/>
      <c r="D103" s="682"/>
      <c r="E103" s="682"/>
      <c r="F103" s="682"/>
      <c r="G103" s="682"/>
      <c r="H103" s="682"/>
      <c r="I103" s="682"/>
      <c r="J103" s="682"/>
      <c r="K103" s="682"/>
      <c r="L103" s="682"/>
      <c r="M103" s="682"/>
      <c r="N103" s="682"/>
      <c r="O103" s="682"/>
      <c r="P103" s="682"/>
      <c r="Q103" s="682"/>
      <c r="R103" s="682"/>
      <c r="S103" s="682"/>
      <c r="T103" s="682"/>
      <c r="U103" s="682"/>
      <c r="V103" s="682"/>
      <c r="W103" s="682"/>
      <c r="X103" s="682"/>
      <c r="Y103" s="682"/>
    </row>
    <row r="104" spans="2:25">
      <c r="B104" s="682"/>
      <c r="C104" s="682"/>
      <c r="D104" s="682"/>
      <c r="E104" s="682"/>
      <c r="F104" s="682"/>
      <c r="G104" s="682"/>
      <c r="H104" s="682"/>
      <c r="I104" s="682"/>
      <c r="J104" s="682"/>
      <c r="K104" s="682"/>
      <c r="L104" s="682"/>
      <c r="M104" s="682"/>
      <c r="N104" s="682"/>
      <c r="O104" s="682"/>
      <c r="P104" s="682"/>
      <c r="Q104" s="682"/>
      <c r="R104" s="682"/>
      <c r="S104" s="682"/>
      <c r="T104" s="682"/>
      <c r="U104" s="682"/>
      <c r="V104" s="682"/>
      <c r="W104" s="682"/>
      <c r="X104" s="682"/>
      <c r="Y104" s="682"/>
    </row>
    <row r="105" spans="2:25">
      <c r="B105" s="682"/>
      <c r="C105" s="682"/>
      <c r="D105" s="682"/>
      <c r="E105" s="682"/>
      <c r="F105" s="682"/>
      <c r="G105" s="682"/>
      <c r="H105" s="682"/>
      <c r="I105" s="682"/>
      <c r="J105" s="682"/>
      <c r="K105" s="682"/>
      <c r="L105" s="682"/>
      <c r="M105" s="682"/>
      <c r="N105" s="682"/>
      <c r="O105" s="682"/>
      <c r="P105" s="682"/>
      <c r="Q105" s="682"/>
      <c r="R105" s="682"/>
      <c r="S105" s="682"/>
      <c r="T105" s="682"/>
      <c r="U105" s="682"/>
      <c r="V105" s="682"/>
      <c r="W105" s="682"/>
      <c r="X105" s="682"/>
      <c r="Y105" s="682"/>
    </row>
    <row r="106" spans="2:25">
      <c r="B106" s="682"/>
      <c r="C106" s="682"/>
      <c r="D106" s="682"/>
      <c r="E106" s="682"/>
      <c r="F106" s="682"/>
      <c r="G106" s="682"/>
      <c r="H106" s="682"/>
      <c r="I106" s="682"/>
      <c r="J106" s="682"/>
      <c r="K106" s="682"/>
      <c r="L106" s="682"/>
      <c r="M106" s="682"/>
      <c r="N106" s="682"/>
      <c r="O106" s="682"/>
      <c r="P106" s="682"/>
      <c r="Q106" s="682"/>
      <c r="R106" s="682"/>
      <c r="S106" s="682"/>
      <c r="T106" s="682"/>
      <c r="U106" s="682"/>
      <c r="V106" s="682"/>
      <c r="W106" s="682"/>
      <c r="X106" s="682"/>
      <c r="Y106" s="682"/>
    </row>
    <row r="107" spans="2:25">
      <c r="B107" s="682"/>
      <c r="C107" s="682"/>
      <c r="D107" s="682"/>
      <c r="E107" s="682"/>
      <c r="F107" s="682"/>
      <c r="G107" s="682"/>
      <c r="H107" s="682"/>
      <c r="I107" s="682"/>
      <c r="J107" s="682"/>
      <c r="K107" s="682"/>
      <c r="L107" s="682"/>
      <c r="M107" s="682"/>
      <c r="N107" s="682"/>
      <c r="O107" s="682"/>
      <c r="P107" s="682"/>
      <c r="Q107" s="682"/>
      <c r="R107" s="682"/>
      <c r="S107" s="682"/>
      <c r="T107" s="682"/>
      <c r="U107" s="682"/>
      <c r="V107" s="682"/>
      <c r="W107" s="682"/>
      <c r="X107" s="682"/>
      <c r="Y107" s="682"/>
    </row>
    <row r="108" spans="2:25">
      <c r="B108" s="682"/>
      <c r="C108" s="682"/>
      <c r="D108" s="682"/>
      <c r="E108" s="682"/>
      <c r="F108" s="682"/>
      <c r="G108" s="682"/>
      <c r="H108" s="682"/>
      <c r="I108" s="682"/>
      <c r="J108" s="682"/>
      <c r="K108" s="682"/>
      <c r="L108" s="682"/>
      <c r="M108" s="682"/>
      <c r="N108" s="682"/>
      <c r="O108" s="682"/>
      <c r="P108" s="682"/>
      <c r="Q108" s="682"/>
      <c r="R108" s="682"/>
      <c r="S108" s="682"/>
      <c r="T108" s="682"/>
      <c r="U108" s="682"/>
      <c r="V108" s="682"/>
      <c r="W108" s="682"/>
      <c r="X108" s="682"/>
      <c r="Y108" s="682"/>
    </row>
    <row r="109" spans="2:25">
      <c r="B109" s="682"/>
      <c r="C109" s="682"/>
      <c r="D109" s="682"/>
      <c r="E109" s="682"/>
      <c r="F109" s="682"/>
      <c r="G109" s="682"/>
      <c r="H109" s="682"/>
      <c r="I109" s="682"/>
      <c r="J109" s="682"/>
      <c r="K109" s="682"/>
      <c r="L109" s="682"/>
      <c r="M109" s="682"/>
      <c r="N109" s="682"/>
      <c r="O109" s="682"/>
      <c r="P109" s="682"/>
      <c r="Q109" s="682"/>
      <c r="R109" s="682"/>
      <c r="S109" s="682"/>
      <c r="T109" s="682"/>
      <c r="U109" s="682"/>
      <c r="V109" s="682"/>
      <c r="W109" s="682"/>
      <c r="X109" s="682"/>
      <c r="Y109" s="682"/>
    </row>
    <row r="110" spans="2:25">
      <c r="B110" s="682"/>
      <c r="C110" s="682"/>
      <c r="D110" s="682"/>
      <c r="E110" s="682"/>
      <c r="F110" s="682"/>
      <c r="G110" s="682"/>
      <c r="H110" s="682"/>
      <c r="I110" s="682"/>
      <c r="J110" s="682"/>
      <c r="K110" s="682"/>
      <c r="L110" s="682"/>
      <c r="M110" s="682"/>
      <c r="N110" s="682"/>
      <c r="O110" s="682"/>
      <c r="P110" s="682"/>
      <c r="Q110" s="682"/>
      <c r="R110" s="682"/>
      <c r="S110" s="682"/>
      <c r="T110" s="682"/>
      <c r="U110" s="682"/>
      <c r="V110" s="682"/>
      <c r="W110" s="682"/>
      <c r="X110" s="682"/>
      <c r="Y110" s="682"/>
    </row>
    <row r="111" spans="2:25">
      <c r="B111" s="682"/>
      <c r="C111" s="682"/>
      <c r="D111" s="682"/>
      <c r="E111" s="682"/>
      <c r="F111" s="682"/>
      <c r="G111" s="682"/>
      <c r="H111" s="682"/>
      <c r="I111" s="682"/>
      <c r="J111" s="682"/>
      <c r="K111" s="682"/>
      <c r="L111" s="682"/>
      <c r="M111" s="682"/>
      <c r="N111" s="682"/>
      <c r="O111" s="682"/>
      <c r="P111" s="682"/>
      <c r="Q111" s="682"/>
      <c r="R111" s="682"/>
      <c r="S111" s="682"/>
      <c r="T111" s="682"/>
      <c r="U111" s="682"/>
      <c r="V111" s="682"/>
      <c r="W111" s="682"/>
      <c r="X111" s="682"/>
      <c r="Y111" s="682"/>
    </row>
    <row r="112" spans="2:25">
      <c r="B112" s="682"/>
      <c r="C112" s="682"/>
      <c r="D112" s="682"/>
      <c r="E112" s="682"/>
      <c r="F112" s="682"/>
      <c r="G112" s="682"/>
      <c r="H112" s="682"/>
      <c r="I112" s="682"/>
      <c r="J112" s="682"/>
      <c r="K112" s="682"/>
      <c r="L112" s="682"/>
      <c r="M112" s="682"/>
      <c r="N112" s="682"/>
      <c r="O112" s="682"/>
      <c r="P112" s="682"/>
      <c r="Q112" s="682"/>
      <c r="R112" s="682"/>
      <c r="S112" s="682"/>
      <c r="T112" s="682"/>
      <c r="U112" s="682"/>
      <c r="V112" s="682"/>
      <c r="W112" s="682"/>
      <c r="X112" s="682"/>
      <c r="Y112" s="682"/>
    </row>
    <row r="113" spans="2:25">
      <c r="B113" s="682"/>
      <c r="C113" s="682"/>
      <c r="D113" s="682"/>
      <c r="E113" s="682"/>
      <c r="F113" s="682"/>
      <c r="G113" s="682"/>
      <c r="H113" s="682"/>
      <c r="I113" s="682"/>
      <c r="J113" s="682"/>
      <c r="K113" s="682"/>
      <c r="L113" s="682"/>
      <c r="M113" s="682"/>
      <c r="N113" s="682"/>
      <c r="O113" s="682"/>
      <c r="P113" s="682"/>
      <c r="Q113" s="682"/>
      <c r="R113" s="682"/>
      <c r="S113" s="682"/>
      <c r="T113" s="682"/>
      <c r="U113" s="682"/>
      <c r="V113" s="682"/>
      <c r="W113" s="682"/>
      <c r="X113" s="682"/>
      <c r="Y113" s="682"/>
    </row>
    <row r="114" spans="2:25">
      <c r="B114" s="682"/>
      <c r="C114" s="682"/>
      <c r="D114" s="682"/>
      <c r="E114" s="682"/>
      <c r="F114" s="682"/>
      <c r="G114" s="682"/>
      <c r="H114" s="682"/>
      <c r="I114" s="682"/>
      <c r="J114" s="682"/>
      <c r="K114" s="682"/>
      <c r="L114" s="682"/>
      <c r="M114" s="682"/>
      <c r="N114" s="682"/>
      <c r="O114" s="682"/>
      <c r="P114" s="682"/>
      <c r="Q114" s="682"/>
      <c r="R114" s="682"/>
      <c r="S114" s="682"/>
      <c r="T114" s="682"/>
      <c r="U114" s="682"/>
      <c r="V114" s="682"/>
      <c r="W114" s="682"/>
      <c r="X114" s="682"/>
      <c r="Y114" s="682"/>
    </row>
    <row r="115" spans="2:25">
      <c r="B115" s="682"/>
      <c r="C115" s="682"/>
      <c r="D115" s="682"/>
      <c r="E115" s="682"/>
      <c r="F115" s="682"/>
      <c r="G115" s="682"/>
      <c r="H115" s="682"/>
      <c r="I115" s="682"/>
      <c r="J115" s="682"/>
      <c r="K115" s="682"/>
      <c r="L115" s="682"/>
      <c r="M115" s="682"/>
      <c r="N115" s="682"/>
      <c r="O115" s="682"/>
      <c r="P115" s="682"/>
      <c r="Q115" s="682"/>
      <c r="R115" s="682"/>
      <c r="S115" s="682"/>
      <c r="T115" s="682"/>
      <c r="U115" s="682"/>
      <c r="V115" s="682"/>
      <c r="W115" s="682"/>
      <c r="X115" s="682"/>
      <c r="Y115" s="682"/>
    </row>
    <row r="116" spans="2:25">
      <c r="B116" s="682"/>
      <c r="C116" s="682"/>
      <c r="D116" s="682"/>
      <c r="E116" s="682"/>
      <c r="F116" s="682"/>
      <c r="G116" s="682"/>
      <c r="H116" s="682"/>
      <c r="I116" s="682"/>
      <c r="J116" s="682"/>
      <c r="K116" s="682"/>
      <c r="L116" s="682"/>
      <c r="M116" s="682"/>
      <c r="N116" s="682"/>
      <c r="O116" s="682"/>
      <c r="P116" s="682"/>
      <c r="Q116" s="682"/>
      <c r="R116" s="682"/>
      <c r="S116" s="682"/>
      <c r="T116" s="682"/>
      <c r="U116" s="682"/>
      <c r="V116" s="682"/>
      <c r="W116" s="682"/>
      <c r="X116" s="682"/>
      <c r="Y116" s="682"/>
    </row>
    <row r="117" spans="2:25">
      <c r="B117" s="682"/>
      <c r="C117" s="682"/>
      <c r="D117" s="682"/>
      <c r="E117" s="682"/>
      <c r="F117" s="682"/>
      <c r="G117" s="682"/>
      <c r="H117" s="682"/>
      <c r="I117" s="682"/>
      <c r="J117" s="682"/>
      <c r="K117" s="682"/>
      <c r="L117" s="682"/>
      <c r="M117" s="682"/>
      <c r="N117" s="682"/>
      <c r="O117" s="682"/>
      <c r="P117" s="682"/>
      <c r="Q117" s="682"/>
      <c r="R117" s="682"/>
      <c r="S117" s="682"/>
      <c r="T117" s="682"/>
      <c r="U117" s="682"/>
      <c r="V117" s="682"/>
      <c r="W117" s="682"/>
      <c r="X117" s="682"/>
      <c r="Y117" s="682"/>
    </row>
    <row r="118" spans="2:25">
      <c r="B118" s="682"/>
      <c r="C118" s="682"/>
      <c r="D118" s="682"/>
      <c r="E118" s="682"/>
      <c r="F118" s="682"/>
      <c r="G118" s="682"/>
      <c r="H118" s="682"/>
      <c r="I118" s="682"/>
      <c r="J118" s="682"/>
      <c r="K118" s="682"/>
      <c r="L118" s="682"/>
      <c r="M118" s="682"/>
      <c r="N118" s="682"/>
      <c r="O118" s="682"/>
      <c r="P118" s="682"/>
      <c r="Q118" s="682"/>
      <c r="R118" s="682"/>
      <c r="S118" s="682"/>
      <c r="T118" s="682"/>
      <c r="U118" s="682"/>
      <c r="V118" s="682"/>
      <c r="W118" s="682"/>
      <c r="X118" s="682"/>
      <c r="Y118" s="682"/>
    </row>
    <row r="119" spans="2:25">
      <c r="B119" s="682"/>
      <c r="C119" s="682"/>
      <c r="D119" s="682"/>
      <c r="E119" s="682"/>
      <c r="F119" s="682"/>
      <c r="G119" s="682"/>
      <c r="H119" s="682"/>
      <c r="I119" s="682"/>
      <c r="J119" s="682"/>
      <c r="K119" s="682"/>
      <c r="L119" s="682"/>
      <c r="M119" s="682"/>
      <c r="N119" s="682"/>
      <c r="O119" s="682"/>
      <c r="P119" s="682"/>
      <c r="Q119" s="682"/>
      <c r="R119" s="682"/>
      <c r="S119" s="682"/>
      <c r="T119" s="682"/>
      <c r="U119" s="682"/>
      <c r="V119" s="682"/>
      <c r="W119" s="682"/>
      <c r="X119" s="682"/>
      <c r="Y119" s="682"/>
    </row>
    <row r="120" spans="2:25">
      <c r="B120" s="682"/>
      <c r="C120" s="682"/>
      <c r="D120" s="682"/>
      <c r="E120" s="682"/>
      <c r="F120" s="682"/>
      <c r="G120" s="682"/>
      <c r="H120" s="682"/>
      <c r="I120" s="682"/>
      <c r="J120" s="682"/>
      <c r="K120" s="682"/>
      <c r="L120" s="682"/>
      <c r="M120" s="682"/>
      <c r="N120" s="682"/>
      <c r="O120" s="682"/>
      <c r="P120" s="682"/>
      <c r="Q120" s="682"/>
      <c r="R120" s="682"/>
      <c r="S120" s="682"/>
      <c r="T120" s="682"/>
      <c r="U120" s="682"/>
      <c r="V120" s="682"/>
      <c r="W120" s="682"/>
      <c r="X120" s="682"/>
      <c r="Y120" s="682"/>
    </row>
    <row r="121" spans="2:25">
      <c r="B121" s="682"/>
      <c r="C121" s="682"/>
      <c r="D121" s="682"/>
      <c r="E121" s="682"/>
      <c r="F121" s="682"/>
      <c r="G121" s="682"/>
      <c r="H121" s="682"/>
      <c r="I121" s="682"/>
      <c r="J121" s="682"/>
      <c r="K121" s="682"/>
      <c r="L121" s="682"/>
      <c r="M121" s="682"/>
      <c r="N121" s="682"/>
      <c r="O121" s="682"/>
      <c r="P121" s="682"/>
      <c r="Q121" s="682"/>
      <c r="R121" s="682"/>
      <c r="S121" s="682"/>
      <c r="T121" s="682"/>
      <c r="U121" s="682"/>
      <c r="V121" s="682"/>
      <c r="W121" s="682"/>
      <c r="X121" s="682"/>
      <c r="Y121" s="682"/>
    </row>
    <row r="122" spans="2:25">
      <c r="B122" s="682"/>
      <c r="C122" s="682"/>
      <c r="D122" s="682"/>
      <c r="E122" s="682"/>
      <c r="F122" s="682"/>
      <c r="G122" s="682"/>
      <c r="H122" s="682"/>
      <c r="I122" s="682"/>
      <c r="J122" s="682"/>
      <c r="K122" s="682"/>
      <c r="L122" s="682"/>
      <c r="M122" s="682"/>
      <c r="N122" s="682"/>
      <c r="O122" s="682"/>
      <c r="P122" s="682"/>
      <c r="Q122" s="682"/>
      <c r="R122" s="682"/>
      <c r="S122" s="682"/>
      <c r="T122" s="682"/>
      <c r="U122" s="682"/>
      <c r="V122" s="682"/>
      <c r="W122" s="682"/>
      <c r="X122" s="682"/>
      <c r="Y122" s="682"/>
    </row>
    <row r="123" spans="2:25">
      <c r="B123" s="682"/>
      <c r="C123" s="682"/>
      <c r="D123" s="682"/>
      <c r="E123" s="682"/>
      <c r="F123" s="682"/>
      <c r="G123" s="682"/>
      <c r="H123" s="682"/>
      <c r="I123" s="682"/>
      <c r="J123" s="682"/>
      <c r="K123" s="682"/>
      <c r="L123" s="682"/>
      <c r="M123" s="682"/>
      <c r="N123" s="682"/>
      <c r="O123" s="682"/>
      <c r="P123" s="682"/>
      <c r="Q123" s="682"/>
      <c r="R123" s="682"/>
      <c r="S123" s="682"/>
      <c r="T123" s="682"/>
      <c r="U123" s="682"/>
      <c r="V123" s="682"/>
      <c r="W123" s="682"/>
      <c r="X123" s="682"/>
      <c r="Y123" s="682"/>
    </row>
    <row r="124" spans="2:25">
      <c r="B124" s="682"/>
      <c r="C124" s="682"/>
      <c r="D124" s="682"/>
      <c r="E124" s="682"/>
      <c r="F124" s="682"/>
      <c r="G124" s="682"/>
      <c r="H124" s="682"/>
      <c r="I124" s="682"/>
      <c r="J124" s="682"/>
      <c r="K124" s="682"/>
      <c r="L124" s="682"/>
      <c r="M124" s="682"/>
      <c r="N124" s="682"/>
      <c r="O124" s="682"/>
      <c r="P124" s="682"/>
      <c r="Q124" s="682"/>
      <c r="R124" s="682"/>
      <c r="S124" s="682"/>
      <c r="T124" s="682"/>
      <c r="U124" s="682"/>
      <c r="V124" s="682"/>
      <c r="W124" s="682"/>
      <c r="X124" s="682"/>
      <c r="Y124" s="682"/>
    </row>
    <row r="125" spans="2:25">
      <c r="B125" s="682"/>
      <c r="C125" s="682"/>
      <c r="D125" s="682"/>
      <c r="E125" s="682"/>
      <c r="F125" s="682"/>
      <c r="G125" s="682"/>
      <c r="H125" s="682"/>
      <c r="I125" s="682"/>
      <c r="J125" s="682"/>
      <c r="K125" s="682"/>
      <c r="L125" s="682"/>
      <c r="M125" s="682"/>
      <c r="N125" s="682"/>
      <c r="O125" s="682"/>
      <c r="P125" s="682"/>
      <c r="Q125" s="682"/>
      <c r="R125" s="682"/>
      <c r="S125" s="682"/>
      <c r="T125" s="682"/>
      <c r="U125" s="682"/>
      <c r="V125" s="682"/>
      <c r="W125" s="682"/>
      <c r="X125" s="682"/>
      <c r="Y125" s="682"/>
    </row>
    <row r="126" spans="2:25">
      <c r="B126" s="682"/>
      <c r="C126" s="682"/>
      <c r="D126" s="682"/>
      <c r="E126" s="682"/>
      <c r="F126" s="682"/>
      <c r="G126" s="682"/>
      <c r="H126" s="682"/>
      <c r="I126" s="682"/>
      <c r="J126" s="682"/>
      <c r="K126" s="682"/>
      <c r="L126" s="682"/>
      <c r="M126" s="682"/>
      <c r="N126" s="682"/>
      <c r="O126" s="682"/>
      <c r="P126" s="682"/>
      <c r="Q126" s="682"/>
      <c r="R126" s="682"/>
      <c r="S126" s="682"/>
      <c r="T126" s="682"/>
      <c r="U126" s="682"/>
      <c r="V126" s="682"/>
      <c r="W126" s="682"/>
      <c r="X126" s="682"/>
      <c r="Y126" s="682"/>
    </row>
    <row r="127" spans="2:25">
      <c r="B127" s="682"/>
      <c r="C127" s="682"/>
      <c r="D127" s="682"/>
      <c r="E127" s="682"/>
      <c r="F127" s="682"/>
      <c r="G127" s="682"/>
      <c r="H127" s="682"/>
      <c r="I127" s="682"/>
      <c r="J127" s="682"/>
      <c r="K127" s="682"/>
      <c r="L127" s="682"/>
      <c r="M127" s="682"/>
      <c r="N127" s="682"/>
      <c r="O127" s="682"/>
      <c r="P127" s="682"/>
      <c r="Q127" s="682"/>
      <c r="R127" s="682"/>
      <c r="S127" s="682"/>
      <c r="T127" s="682"/>
      <c r="U127" s="682"/>
      <c r="V127" s="682"/>
      <c r="W127" s="682"/>
      <c r="X127" s="682"/>
      <c r="Y127" s="682"/>
    </row>
    <row r="128" spans="2:25">
      <c r="B128" s="682"/>
      <c r="C128" s="682"/>
      <c r="D128" s="682"/>
      <c r="E128" s="682"/>
      <c r="F128" s="682"/>
      <c r="G128" s="682"/>
      <c r="H128" s="682"/>
      <c r="I128" s="682"/>
      <c r="J128" s="682"/>
      <c r="K128" s="682"/>
      <c r="L128" s="682"/>
      <c r="M128" s="682"/>
      <c r="N128" s="682"/>
      <c r="O128" s="682"/>
      <c r="P128" s="682"/>
      <c r="Q128" s="682"/>
      <c r="R128" s="682"/>
      <c r="S128" s="682"/>
      <c r="T128" s="682"/>
      <c r="U128" s="682"/>
      <c r="V128" s="682"/>
      <c r="W128" s="682"/>
      <c r="X128" s="682"/>
      <c r="Y128" s="682"/>
    </row>
    <row r="129" spans="2:25">
      <c r="B129" s="682"/>
      <c r="C129" s="682"/>
      <c r="D129" s="682"/>
      <c r="E129" s="682"/>
      <c r="F129" s="682"/>
      <c r="G129" s="682"/>
      <c r="H129" s="682"/>
      <c r="I129" s="682"/>
      <c r="J129" s="682"/>
      <c r="K129" s="682"/>
      <c r="L129" s="682"/>
      <c r="M129" s="682"/>
      <c r="N129" s="682"/>
      <c r="O129" s="682"/>
      <c r="P129" s="682"/>
      <c r="Q129" s="682"/>
      <c r="R129" s="682"/>
      <c r="S129" s="682"/>
      <c r="T129" s="682"/>
      <c r="U129" s="682"/>
      <c r="V129" s="682"/>
      <c r="W129" s="682"/>
      <c r="X129" s="682"/>
      <c r="Y129" s="682"/>
    </row>
    <row r="130" spans="2:25">
      <c r="B130" s="682"/>
      <c r="C130" s="682"/>
      <c r="D130" s="682"/>
      <c r="E130" s="682"/>
      <c r="F130" s="682"/>
      <c r="G130" s="682"/>
      <c r="H130" s="682"/>
      <c r="I130" s="682"/>
      <c r="J130" s="682"/>
      <c r="K130" s="682"/>
      <c r="L130" s="682"/>
      <c r="M130" s="682"/>
      <c r="N130" s="682"/>
      <c r="O130" s="682"/>
      <c r="P130" s="682"/>
      <c r="Q130" s="682"/>
      <c r="R130" s="682"/>
      <c r="S130" s="682"/>
      <c r="T130" s="682"/>
      <c r="U130" s="682"/>
      <c r="V130" s="682"/>
      <c r="W130" s="682"/>
      <c r="X130" s="682"/>
      <c r="Y130" s="682"/>
    </row>
    <row r="131" spans="2:25">
      <c r="B131" s="682"/>
      <c r="C131" s="682"/>
      <c r="D131" s="682"/>
      <c r="E131" s="682"/>
      <c r="F131" s="682"/>
      <c r="G131" s="682"/>
      <c r="H131" s="682"/>
      <c r="I131" s="682"/>
      <c r="J131" s="682"/>
      <c r="K131" s="682"/>
      <c r="L131" s="682"/>
      <c r="M131" s="682"/>
      <c r="N131" s="682"/>
      <c r="O131" s="682"/>
      <c r="P131" s="682"/>
      <c r="Q131" s="682"/>
      <c r="R131" s="682"/>
      <c r="S131" s="682"/>
      <c r="T131" s="682"/>
      <c r="U131" s="682"/>
      <c r="V131" s="682"/>
      <c r="W131" s="682"/>
      <c r="X131" s="682"/>
      <c r="Y131" s="682"/>
    </row>
    <row r="132" spans="2:25">
      <c r="B132" s="682"/>
      <c r="C132" s="682"/>
      <c r="D132" s="682"/>
      <c r="E132" s="682"/>
      <c r="F132" s="682"/>
      <c r="G132" s="682"/>
      <c r="H132" s="682"/>
      <c r="I132" s="682"/>
      <c r="J132" s="682"/>
      <c r="K132" s="682"/>
      <c r="L132" s="682"/>
      <c r="M132" s="682"/>
      <c r="N132" s="682"/>
      <c r="O132" s="682"/>
      <c r="P132" s="682"/>
      <c r="Q132" s="682"/>
      <c r="R132" s="682"/>
      <c r="S132" s="682"/>
      <c r="T132" s="682"/>
      <c r="U132" s="682"/>
      <c r="V132" s="682"/>
      <c r="W132" s="682"/>
      <c r="X132" s="682"/>
      <c r="Y132" s="682"/>
    </row>
    <row r="133" spans="2:25">
      <c r="B133" s="682"/>
      <c r="C133" s="682"/>
      <c r="D133" s="682"/>
      <c r="E133" s="682"/>
      <c r="F133" s="682"/>
      <c r="G133" s="682"/>
      <c r="H133" s="682"/>
      <c r="I133" s="682"/>
      <c r="J133" s="682"/>
      <c r="K133" s="682"/>
      <c r="L133" s="682"/>
      <c r="M133" s="682"/>
      <c r="N133" s="682"/>
      <c r="O133" s="682"/>
      <c r="P133" s="682"/>
      <c r="Q133" s="682"/>
      <c r="R133" s="682"/>
      <c r="S133" s="682"/>
      <c r="T133" s="682"/>
      <c r="U133" s="682"/>
      <c r="V133" s="682"/>
      <c r="W133" s="682"/>
      <c r="X133" s="682"/>
      <c r="Y133" s="682"/>
    </row>
    <row r="134" spans="2:25">
      <c r="B134" s="682"/>
      <c r="C134" s="682"/>
      <c r="D134" s="682"/>
      <c r="E134" s="682"/>
      <c r="F134" s="682"/>
      <c r="G134" s="682"/>
      <c r="H134" s="682"/>
      <c r="I134" s="682"/>
      <c r="J134" s="682"/>
      <c r="K134" s="682"/>
      <c r="L134" s="682"/>
      <c r="M134" s="682"/>
      <c r="N134" s="682"/>
      <c r="O134" s="682"/>
      <c r="P134" s="682"/>
      <c r="Q134" s="682"/>
      <c r="R134" s="682"/>
      <c r="S134" s="682"/>
      <c r="T134" s="682"/>
      <c r="U134" s="682"/>
      <c r="V134" s="682"/>
      <c r="W134" s="682"/>
      <c r="X134" s="682"/>
      <c r="Y134" s="682"/>
    </row>
    <row r="135" spans="2:25">
      <c r="B135" s="682"/>
      <c r="C135" s="682"/>
      <c r="D135" s="682"/>
      <c r="E135" s="682"/>
      <c r="F135" s="682"/>
      <c r="G135" s="682"/>
      <c r="H135" s="682"/>
      <c r="I135" s="682"/>
      <c r="J135" s="682"/>
      <c r="K135" s="682"/>
      <c r="L135" s="682"/>
      <c r="M135" s="682"/>
      <c r="N135" s="682"/>
      <c r="O135" s="682"/>
      <c r="P135" s="682"/>
      <c r="Q135" s="682"/>
      <c r="R135" s="682"/>
      <c r="S135" s="682"/>
      <c r="T135" s="682"/>
      <c r="U135" s="682"/>
      <c r="V135" s="682"/>
      <c r="W135" s="682"/>
      <c r="X135" s="682"/>
      <c r="Y135" s="682"/>
    </row>
    <row r="136" spans="2:25">
      <c r="B136" s="682"/>
      <c r="C136" s="682"/>
      <c r="D136" s="682"/>
      <c r="E136" s="682"/>
      <c r="F136" s="682"/>
      <c r="G136" s="682"/>
      <c r="H136" s="682"/>
      <c r="I136" s="682"/>
      <c r="J136" s="682"/>
      <c r="K136" s="682"/>
      <c r="L136" s="682"/>
      <c r="M136" s="682"/>
      <c r="N136" s="682"/>
      <c r="O136" s="682"/>
      <c r="P136" s="682"/>
      <c r="Q136" s="682"/>
      <c r="R136" s="682"/>
      <c r="S136" s="682"/>
      <c r="T136" s="682"/>
      <c r="U136" s="682"/>
      <c r="V136" s="682"/>
      <c r="W136" s="682"/>
      <c r="X136" s="682"/>
      <c r="Y136" s="682"/>
    </row>
    <row r="137" spans="2:25">
      <c r="B137" s="682"/>
      <c r="C137" s="682"/>
      <c r="D137" s="682"/>
      <c r="E137" s="682"/>
      <c r="F137" s="682"/>
      <c r="G137" s="682"/>
      <c r="H137" s="682"/>
      <c r="I137" s="682"/>
      <c r="J137" s="682"/>
      <c r="K137" s="682"/>
      <c r="L137" s="682"/>
      <c r="M137" s="682"/>
      <c r="N137" s="682"/>
      <c r="O137" s="682"/>
      <c r="P137" s="682"/>
      <c r="Q137" s="682"/>
      <c r="R137" s="682"/>
      <c r="S137" s="682"/>
      <c r="T137" s="682"/>
      <c r="U137" s="682"/>
      <c r="V137" s="682"/>
      <c r="W137" s="682"/>
      <c r="X137" s="682"/>
      <c r="Y137" s="682"/>
    </row>
    <row r="138" spans="2:25">
      <c r="B138" s="682"/>
      <c r="C138" s="682"/>
      <c r="D138" s="682"/>
      <c r="E138" s="682"/>
      <c r="F138" s="682"/>
      <c r="G138" s="682"/>
      <c r="H138" s="682"/>
      <c r="I138" s="682"/>
      <c r="J138" s="682"/>
      <c r="K138" s="682"/>
      <c r="L138" s="682"/>
      <c r="M138" s="682"/>
      <c r="N138" s="682"/>
      <c r="O138" s="682"/>
      <c r="P138" s="682"/>
      <c r="Q138" s="682"/>
      <c r="R138" s="682"/>
      <c r="S138" s="682"/>
      <c r="T138" s="682"/>
      <c r="U138" s="682"/>
      <c r="V138" s="682"/>
      <c r="W138" s="682"/>
      <c r="X138" s="682"/>
      <c r="Y138" s="682"/>
    </row>
    <row r="139" spans="2:25">
      <c r="B139" s="682"/>
      <c r="C139" s="682"/>
      <c r="D139" s="682"/>
      <c r="E139" s="682"/>
      <c r="F139" s="682"/>
      <c r="G139" s="682"/>
      <c r="H139" s="682"/>
      <c r="I139" s="682"/>
      <c r="J139" s="682"/>
      <c r="K139" s="682"/>
      <c r="L139" s="682"/>
      <c r="M139" s="682"/>
      <c r="N139" s="682"/>
      <c r="O139" s="682"/>
      <c r="P139" s="682"/>
      <c r="Q139" s="682"/>
      <c r="R139" s="682"/>
      <c r="S139" s="682"/>
      <c r="T139" s="682"/>
      <c r="U139" s="682"/>
      <c r="V139" s="682"/>
      <c r="W139" s="682"/>
      <c r="X139" s="682"/>
      <c r="Y139" s="682"/>
    </row>
    <row r="140" spans="2:25">
      <c r="B140" s="682"/>
      <c r="C140" s="682"/>
      <c r="D140" s="682"/>
      <c r="E140" s="682"/>
      <c r="F140" s="682"/>
      <c r="G140" s="682"/>
      <c r="H140" s="682"/>
      <c r="I140" s="682"/>
      <c r="J140" s="682"/>
      <c r="K140" s="682"/>
      <c r="L140" s="682"/>
      <c r="M140" s="682"/>
      <c r="N140" s="682"/>
      <c r="O140" s="682"/>
      <c r="P140" s="682"/>
      <c r="Q140" s="682"/>
      <c r="R140" s="682"/>
      <c r="S140" s="682"/>
      <c r="T140" s="682"/>
      <c r="U140" s="682"/>
      <c r="V140" s="682"/>
      <c r="W140" s="682"/>
      <c r="X140" s="682"/>
      <c r="Y140" s="682"/>
    </row>
    <row r="141" spans="2:25">
      <c r="B141" s="682"/>
      <c r="C141" s="682"/>
      <c r="D141" s="682"/>
      <c r="E141" s="682"/>
      <c r="F141" s="682"/>
      <c r="G141" s="682"/>
      <c r="H141" s="682"/>
      <c r="I141" s="682"/>
      <c r="J141" s="682"/>
      <c r="K141" s="682"/>
      <c r="L141" s="682"/>
      <c r="M141" s="682"/>
      <c r="N141" s="682"/>
      <c r="O141" s="682"/>
      <c r="P141" s="682"/>
      <c r="Q141" s="682"/>
      <c r="R141" s="682"/>
      <c r="S141" s="682"/>
      <c r="T141" s="682"/>
      <c r="U141" s="682"/>
      <c r="V141" s="682"/>
      <c r="W141" s="682"/>
      <c r="X141" s="682"/>
      <c r="Y141" s="682"/>
    </row>
    <row r="142" spans="2:25">
      <c r="B142" s="682"/>
      <c r="C142" s="682"/>
      <c r="D142" s="682"/>
      <c r="E142" s="682"/>
      <c r="F142" s="682"/>
      <c r="G142" s="682"/>
      <c r="H142" s="682"/>
      <c r="I142" s="682"/>
      <c r="J142" s="682"/>
      <c r="K142" s="682"/>
      <c r="L142" s="682"/>
      <c r="M142" s="682"/>
      <c r="N142" s="682"/>
      <c r="O142" s="682"/>
      <c r="P142" s="682"/>
      <c r="Q142" s="682"/>
      <c r="R142" s="682"/>
      <c r="S142" s="682"/>
      <c r="T142" s="682"/>
      <c r="U142" s="682"/>
      <c r="V142" s="682"/>
      <c r="W142" s="682"/>
      <c r="X142" s="682"/>
      <c r="Y142" s="682"/>
    </row>
    <row r="143" spans="2:25">
      <c r="B143" s="682"/>
      <c r="C143" s="682"/>
      <c r="D143" s="682"/>
      <c r="E143" s="682"/>
      <c r="F143" s="682"/>
      <c r="G143" s="682"/>
      <c r="H143" s="682"/>
      <c r="I143" s="682"/>
      <c r="J143" s="682"/>
      <c r="K143" s="682"/>
      <c r="L143" s="682"/>
      <c r="M143" s="682"/>
      <c r="N143" s="682"/>
      <c r="O143" s="682"/>
      <c r="P143" s="682"/>
      <c r="Q143" s="682"/>
      <c r="R143" s="682"/>
      <c r="S143" s="682"/>
      <c r="T143" s="682"/>
      <c r="U143" s="682"/>
      <c r="V143" s="682"/>
      <c r="W143" s="682"/>
      <c r="X143" s="682"/>
      <c r="Y143" s="682"/>
    </row>
    <row r="144" spans="2:25">
      <c r="B144" s="682"/>
      <c r="C144" s="682"/>
      <c r="D144" s="682"/>
      <c r="E144" s="682"/>
      <c r="F144" s="682"/>
      <c r="G144" s="682"/>
      <c r="H144" s="682"/>
      <c r="I144" s="682"/>
      <c r="J144" s="682"/>
      <c r="K144" s="682"/>
      <c r="L144" s="682"/>
      <c r="M144" s="682"/>
      <c r="N144" s="682"/>
      <c r="O144" s="682"/>
      <c r="P144" s="682"/>
      <c r="Q144" s="682"/>
      <c r="R144" s="682"/>
      <c r="S144" s="682"/>
      <c r="T144" s="682"/>
      <c r="U144" s="682"/>
      <c r="V144" s="682"/>
      <c r="W144" s="682"/>
      <c r="X144" s="682"/>
      <c r="Y144" s="682"/>
    </row>
    <row r="145" spans="2:25">
      <c r="B145" s="682"/>
      <c r="C145" s="682"/>
      <c r="D145" s="682"/>
      <c r="E145" s="682"/>
      <c r="F145" s="682"/>
      <c r="G145" s="682"/>
      <c r="H145" s="682"/>
      <c r="I145" s="682"/>
      <c r="J145" s="682"/>
      <c r="K145" s="682"/>
      <c r="L145" s="682"/>
      <c r="M145" s="682"/>
      <c r="N145" s="682"/>
      <c r="O145" s="682"/>
      <c r="P145" s="682"/>
      <c r="Q145" s="682"/>
      <c r="R145" s="682"/>
      <c r="S145" s="682"/>
      <c r="T145" s="682"/>
      <c r="U145" s="682"/>
      <c r="V145" s="682"/>
      <c r="W145" s="682"/>
      <c r="X145" s="682"/>
      <c r="Y145" s="682"/>
    </row>
    <row r="146" spans="2:25">
      <c r="B146" s="682"/>
      <c r="C146" s="682"/>
      <c r="D146" s="682"/>
      <c r="E146" s="682"/>
      <c r="F146" s="682"/>
      <c r="G146" s="682"/>
      <c r="H146" s="682"/>
      <c r="I146" s="682"/>
      <c r="J146" s="682"/>
      <c r="K146" s="682"/>
      <c r="L146" s="682"/>
      <c r="M146" s="682"/>
      <c r="N146" s="682"/>
      <c r="O146" s="682"/>
      <c r="P146" s="682"/>
      <c r="Q146" s="682"/>
      <c r="R146" s="682"/>
      <c r="S146" s="682"/>
      <c r="T146" s="682"/>
      <c r="U146" s="682"/>
      <c r="V146" s="682"/>
      <c r="W146" s="682"/>
      <c r="X146" s="682"/>
      <c r="Y146" s="682"/>
    </row>
    <row r="147" spans="2:25">
      <c r="B147" s="682"/>
      <c r="C147" s="682"/>
      <c r="D147" s="682"/>
      <c r="E147" s="682"/>
      <c r="F147" s="682"/>
      <c r="G147" s="682"/>
      <c r="H147" s="682"/>
      <c r="I147" s="682"/>
      <c r="J147" s="682"/>
      <c r="K147" s="682"/>
      <c r="L147" s="682"/>
      <c r="M147" s="682"/>
      <c r="N147" s="682"/>
      <c r="O147" s="682"/>
      <c r="P147" s="682"/>
      <c r="Q147" s="682"/>
      <c r="R147" s="682"/>
      <c r="S147" s="682"/>
      <c r="T147" s="682"/>
      <c r="U147" s="682"/>
      <c r="V147" s="682"/>
      <c r="W147" s="682"/>
      <c r="X147" s="682"/>
      <c r="Y147" s="682"/>
    </row>
    <row r="148" spans="2:25">
      <c r="B148" s="682"/>
      <c r="C148" s="682"/>
      <c r="D148" s="682"/>
      <c r="E148" s="682"/>
      <c r="F148" s="682"/>
      <c r="G148" s="682"/>
      <c r="H148" s="682"/>
      <c r="I148" s="682"/>
      <c r="J148" s="682"/>
      <c r="K148" s="682"/>
      <c r="L148" s="682"/>
      <c r="M148" s="682"/>
      <c r="N148" s="682"/>
      <c r="O148" s="682"/>
      <c r="P148" s="682"/>
      <c r="Q148" s="682"/>
      <c r="R148" s="682"/>
      <c r="S148" s="682"/>
      <c r="T148" s="682"/>
      <c r="U148" s="682"/>
      <c r="V148" s="682"/>
      <c r="W148" s="682"/>
      <c r="X148" s="682"/>
      <c r="Y148" s="682"/>
    </row>
    <row r="149" spans="2:25">
      <c r="B149" s="682"/>
      <c r="C149" s="682"/>
      <c r="D149" s="682"/>
      <c r="E149" s="682"/>
      <c r="F149" s="682"/>
      <c r="G149" s="682"/>
      <c r="H149" s="682"/>
      <c r="I149" s="682"/>
      <c r="J149" s="682"/>
      <c r="K149" s="682"/>
      <c r="L149" s="682"/>
      <c r="M149" s="682"/>
      <c r="N149" s="682"/>
      <c r="O149" s="682"/>
      <c r="P149" s="682"/>
      <c r="Q149" s="682"/>
      <c r="R149" s="682"/>
      <c r="S149" s="682"/>
      <c r="T149" s="682"/>
      <c r="U149" s="682"/>
      <c r="V149" s="682"/>
      <c r="W149" s="682"/>
      <c r="X149" s="682"/>
      <c r="Y149" s="682"/>
    </row>
    <row r="150" spans="2:25">
      <c r="B150" s="682"/>
      <c r="C150" s="682"/>
      <c r="D150" s="682"/>
      <c r="E150" s="682"/>
      <c r="F150" s="682"/>
      <c r="G150" s="682"/>
      <c r="H150" s="682"/>
      <c r="I150" s="682"/>
      <c r="J150" s="682"/>
      <c r="K150" s="682"/>
      <c r="L150" s="682"/>
      <c r="M150" s="682"/>
      <c r="N150" s="682"/>
      <c r="O150" s="682"/>
      <c r="P150" s="682"/>
      <c r="Q150" s="682"/>
      <c r="R150" s="682"/>
      <c r="S150" s="682"/>
      <c r="T150" s="682"/>
      <c r="U150" s="682"/>
      <c r="V150" s="682"/>
      <c r="W150" s="682"/>
      <c r="X150" s="682"/>
      <c r="Y150" s="682"/>
    </row>
    <row r="151" spans="2:25">
      <c r="B151" s="682"/>
      <c r="C151" s="682"/>
      <c r="D151" s="682"/>
      <c r="E151" s="682"/>
      <c r="F151" s="682"/>
      <c r="G151" s="682"/>
      <c r="H151" s="682"/>
      <c r="I151" s="682"/>
      <c r="J151" s="682"/>
      <c r="K151" s="682"/>
      <c r="L151" s="682"/>
      <c r="M151" s="682"/>
      <c r="N151" s="682"/>
      <c r="O151" s="682"/>
      <c r="P151" s="682"/>
      <c r="Q151" s="682"/>
      <c r="R151" s="682"/>
      <c r="S151" s="682"/>
      <c r="T151" s="682"/>
      <c r="U151" s="682"/>
      <c r="V151" s="682"/>
      <c r="W151" s="682"/>
      <c r="X151" s="682"/>
      <c r="Y151" s="682"/>
    </row>
    <row r="152" spans="2:25">
      <c r="B152" s="682"/>
      <c r="C152" s="682"/>
      <c r="D152" s="682"/>
      <c r="E152" s="682"/>
      <c r="F152" s="682"/>
      <c r="G152" s="682"/>
      <c r="H152" s="682"/>
      <c r="I152" s="682"/>
      <c r="J152" s="682"/>
      <c r="K152" s="682"/>
      <c r="L152" s="682"/>
      <c r="M152" s="682"/>
      <c r="N152" s="682"/>
      <c r="O152" s="682"/>
      <c r="P152" s="682"/>
      <c r="Q152" s="682"/>
      <c r="R152" s="682"/>
      <c r="S152" s="682"/>
      <c r="T152" s="682"/>
      <c r="U152" s="682"/>
      <c r="V152" s="682"/>
      <c r="W152" s="682"/>
      <c r="X152" s="682"/>
      <c r="Y152" s="682"/>
    </row>
    <row r="153" spans="2:25">
      <c r="B153" s="682"/>
      <c r="C153" s="682"/>
      <c r="D153" s="682"/>
      <c r="E153" s="682"/>
      <c r="F153" s="682"/>
      <c r="G153" s="682"/>
      <c r="H153" s="682"/>
      <c r="I153" s="682"/>
      <c r="J153" s="682"/>
      <c r="K153" s="682"/>
      <c r="L153" s="682"/>
      <c r="M153" s="682"/>
      <c r="N153" s="682"/>
      <c r="O153" s="682"/>
      <c r="P153" s="682"/>
      <c r="Q153" s="682"/>
      <c r="R153" s="682"/>
      <c r="S153" s="682"/>
      <c r="T153" s="682"/>
      <c r="U153" s="682"/>
      <c r="V153" s="682"/>
      <c r="W153" s="682"/>
      <c r="X153" s="682"/>
      <c r="Y153" s="682"/>
    </row>
    <row r="154" spans="2:25">
      <c r="B154" s="682"/>
      <c r="C154" s="682"/>
      <c r="D154" s="682"/>
      <c r="E154" s="682"/>
      <c r="F154" s="682"/>
      <c r="G154" s="682"/>
      <c r="H154" s="682"/>
      <c r="I154" s="682"/>
      <c r="J154" s="682"/>
      <c r="K154" s="682"/>
      <c r="L154" s="682"/>
      <c r="M154" s="682"/>
      <c r="N154" s="682"/>
      <c r="O154" s="682"/>
      <c r="P154" s="682"/>
      <c r="Q154" s="682"/>
      <c r="R154" s="682"/>
      <c r="S154" s="682"/>
      <c r="T154" s="682"/>
      <c r="U154" s="682"/>
      <c r="V154" s="682"/>
      <c r="W154" s="682"/>
      <c r="X154" s="682"/>
      <c r="Y154" s="682"/>
    </row>
    <row r="155" spans="2:25">
      <c r="B155" s="682"/>
      <c r="C155" s="682"/>
      <c r="D155" s="682"/>
      <c r="E155" s="682"/>
      <c r="F155" s="682"/>
      <c r="G155" s="682"/>
      <c r="H155" s="682"/>
      <c r="I155" s="682"/>
      <c r="J155" s="682"/>
      <c r="K155" s="682"/>
      <c r="L155" s="682"/>
      <c r="M155" s="682"/>
      <c r="N155" s="682"/>
      <c r="O155" s="682"/>
      <c r="P155" s="682"/>
      <c r="Q155" s="682"/>
      <c r="R155" s="682"/>
      <c r="S155" s="682"/>
      <c r="T155" s="682"/>
      <c r="U155" s="682"/>
      <c r="V155" s="682"/>
      <c r="W155" s="682"/>
      <c r="X155" s="682"/>
      <c r="Y155" s="682"/>
    </row>
    <row r="156" spans="2:25">
      <c r="B156" s="682"/>
      <c r="C156" s="682"/>
      <c r="D156" s="682"/>
      <c r="E156" s="682"/>
      <c r="F156" s="682"/>
      <c r="G156" s="682"/>
      <c r="H156" s="682"/>
      <c r="I156" s="682"/>
      <c r="J156" s="682"/>
      <c r="K156" s="682"/>
      <c r="L156" s="682"/>
      <c r="M156" s="682"/>
      <c r="N156" s="682"/>
      <c r="O156" s="682"/>
      <c r="P156" s="682"/>
      <c r="Q156" s="682"/>
      <c r="R156" s="682"/>
      <c r="S156" s="682"/>
      <c r="T156" s="682"/>
      <c r="U156" s="682"/>
      <c r="V156" s="682"/>
      <c r="W156" s="682"/>
      <c r="X156" s="682"/>
      <c r="Y156" s="682"/>
    </row>
    <row r="157" spans="2:25">
      <c r="B157" s="682"/>
      <c r="C157" s="682"/>
      <c r="D157" s="682"/>
      <c r="E157" s="682"/>
      <c r="F157" s="682"/>
      <c r="G157" s="682"/>
      <c r="H157" s="682"/>
      <c r="I157" s="682"/>
      <c r="J157" s="682"/>
      <c r="K157" s="682"/>
      <c r="L157" s="682"/>
      <c r="M157" s="682"/>
      <c r="N157" s="682"/>
      <c r="O157" s="682"/>
      <c r="P157" s="682"/>
      <c r="Q157" s="682"/>
      <c r="R157" s="682"/>
      <c r="S157" s="682"/>
      <c r="T157" s="682"/>
      <c r="U157" s="682"/>
      <c r="V157" s="682"/>
      <c r="W157" s="682"/>
      <c r="X157" s="682"/>
      <c r="Y157" s="682"/>
    </row>
    <row r="158" spans="2:25">
      <c r="B158" s="682"/>
      <c r="C158" s="682"/>
      <c r="D158" s="682"/>
      <c r="E158" s="682"/>
      <c r="F158" s="682"/>
      <c r="G158" s="682"/>
      <c r="H158" s="682"/>
      <c r="I158" s="682"/>
      <c r="J158" s="682"/>
      <c r="K158" s="682"/>
      <c r="L158" s="682"/>
      <c r="M158" s="682"/>
      <c r="N158" s="682"/>
      <c r="O158" s="682"/>
      <c r="P158" s="682"/>
      <c r="Q158" s="682"/>
      <c r="R158" s="682"/>
      <c r="S158" s="682"/>
      <c r="T158" s="682"/>
      <c r="U158" s="682"/>
      <c r="V158" s="682"/>
      <c r="W158" s="682"/>
      <c r="X158" s="682"/>
      <c r="Y158" s="682"/>
    </row>
  </sheetData>
  <sheetProtection algorithmName="SHA-512" hashValue="5CU0nvdikY7zTmZvNcvAF++DybPu9dXI3TEaMFSdDz6PiBrEmH4dHhikwOe2W3WTP32fpvAPHfRAdURLPviPMw==" saltValue="XaVLs6C5Fc59KBwReFHOyg==" spinCount="100000" sheet="1" objects="1" scenarios="1"/>
  <mergeCells count="65">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V31:Y31"/>
    <mergeCell ref="E32:L32"/>
    <mergeCell ref="M32:O32"/>
    <mergeCell ref="P32:Q32"/>
    <mergeCell ref="S32:U32"/>
    <mergeCell ref="V32:Y32"/>
    <mergeCell ref="E31:L31"/>
    <mergeCell ref="M31:O31"/>
    <mergeCell ref="P31:Q31"/>
    <mergeCell ref="S31:U31"/>
    <mergeCell ref="E30:L30"/>
    <mergeCell ref="M30:N30"/>
    <mergeCell ref="P30:R30"/>
    <mergeCell ref="S30:U30"/>
    <mergeCell ref="V30:Y30"/>
    <mergeCell ref="P28:Q28"/>
    <mergeCell ref="E29:L29"/>
    <mergeCell ref="M29:N29"/>
    <mergeCell ref="B3:Y3"/>
    <mergeCell ref="B5:G5"/>
    <mergeCell ref="H5:Y5"/>
    <mergeCell ref="B7:B21"/>
    <mergeCell ref="F7:U7"/>
    <mergeCell ref="F9:U9"/>
    <mergeCell ref="F13:U13"/>
    <mergeCell ref="P29:R29"/>
    <mergeCell ref="S29:U29"/>
    <mergeCell ref="V29:Y29"/>
    <mergeCell ref="E33:L33"/>
    <mergeCell ref="M33:O33"/>
    <mergeCell ref="P33:Q33"/>
    <mergeCell ref="S33:U33"/>
    <mergeCell ref="V33:Y33"/>
  </mergeCells>
  <phoneticPr fontId="4"/>
  <dataValidations count="4">
    <dataValidation allowBlank="1" showInputMessage="1" showErrorMessage="1" sqref="M29:N30 P48:P49 J40:J41 T40:U41 K47:K49 J43:J44 T43:U44 P32:Q33" xr:uid="{00000000-0002-0000-1800-000000000000}"/>
    <dataValidation type="decimal" operator="greaterThan" allowBlank="1" showInputMessage="1" showErrorMessage="1" sqref="M28:N28" xr:uid="{00000000-0002-0000-1800-000001000000}">
      <formula1>0</formula1>
    </dataValidation>
    <dataValidation operator="greaterThan" allowBlank="1" showInputMessage="1" showErrorMessage="1" sqref="P28:Q28" xr:uid="{00000000-0002-0000-1800-000002000000}"/>
    <dataValidation type="decimal" operator="lessThanOrEqual" allowBlank="1" showInputMessage="1" showErrorMessage="1" sqref="P31:Q31" xr:uid="{00000000-0002-0000-1800-000003000000}">
      <formula1>P28</formula1>
    </dataValidation>
  </dataValidations>
  <printOptions horizontalCentered="1"/>
  <pageMargins left="0.19685039370078741" right="0.19685039370078741" top="0.48" bottom="0.39370078740157483" header="0.4" footer="0.1968503937007874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7" r:id="rId5" name="Option Button 2">
              <controlPr locked="0" defaultSize="0" autoFill="0" autoLine="0" autoPict="0">
                <anchor moveWithCells="1">
                  <from>
                    <xdr:col>23</xdr:col>
                    <xdr:colOff>69850</xdr:colOff>
                    <xdr:row>6</xdr:row>
                    <xdr:rowOff>101600</xdr:rowOff>
                  </from>
                  <to>
                    <xdr:col>24</xdr:col>
                    <xdr:colOff>184150</xdr:colOff>
                    <xdr:row>6</xdr:row>
                    <xdr:rowOff>298450</xdr:rowOff>
                  </to>
                </anchor>
              </controlPr>
            </control>
          </mc:Choice>
        </mc:AlternateContent>
        <mc:AlternateContent xmlns:mc="http://schemas.openxmlformats.org/markup-compatibility/2006">
          <mc:Choice Requires="x14">
            <control shapeId="8"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9" r:id="rId7" name="Group Box 4">
              <controlPr locked="0" defaultSize="0" autoFill="0" autoPict="0">
                <anchor moveWithCells="1">
                  <from>
                    <xdr:col>21</xdr:col>
                    <xdr:colOff>0</xdr:colOff>
                    <xdr:row>6</xdr:row>
                    <xdr:rowOff>0</xdr:rowOff>
                  </from>
                  <to>
                    <xdr:col>25</xdr:col>
                    <xdr:colOff>31750</xdr:colOff>
                    <xdr:row>8</xdr:row>
                    <xdr:rowOff>0</xdr:rowOff>
                  </to>
                </anchor>
              </controlPr>
            </control>
          </mc:Choice>
        </mc:AlternateContent>
        <mc:AlternateContent xmlns:mc="http://schemas.openxmlformats.org/markup-compatibility/2006">
          <mc:Choice Requires="x14">
            <control shapeId="10" r:id="rId8" name="Group Box 5">
              <controlPr locked="0" defaultSize="0" autoFill="0" autoPict="0">
                <anchor moveWithCells="1">
                  <from>
                    <xdr:col>21</xdr:col>
                    <xdr:colOff>0</xdr:colOff>
                    <xdr:row>9</xdr:row>
                    <xdr:rowOff>0</xdr:rowOff>
                  </from>
                  <to>
                    <xdr:col>25</xdr:col>
                    <xdr:colOff>31750</xdr:colOff>
                    <xdr:row>12</xdr:row>
                    <xdr:rowOff>0</xdr:rowOff>
                  </to>
                </anchor>
              </controlPr>
            </control>
          </mc:Choice>
        </mc:AlternateContent>
        <mc:AlternateContent xmlns:mc="http://schemas.openxmlformats.org/markup-compatibility/2006">
          <mc:Choice Requires="x14">
            <control shapeId="11" r:id="rId9" name="Option Button 6">
              <controlPr locked="0" defaultSize="0" autoFill="0" autoLine="0" autoPict="0">
                <anchor moveWithCells="1">
                  <from>
                    <xdr:col>23</xdr:col>
                    <xdr:colOff>69850</xdr:colOff>
                    <xdr:row>10</xdr:row>
                    <xdr:rowOff>25400</xdr:rowOff>
                  </from>
                  <to>
                    <xdr:col>24</xdr:col>
                    <xdr:colOff>146050</xdr:colOff>
                    <xdr:row>11</xdr:row>
                    <xdr:rowOff>69850</xdr:rowOff>
                  </to>
                </anchor>
              </controlPr>
            </control>
          </mc:Choice>
        </mc:AlternateContent>
        <mc:AlternateContent xmlns:mc="http://schemas.openxmlformats.org/markup-compatibility/2006">
          <mc:Choice Requires="x14">
            <control shapeId="12" r:id="rId10" name="Option Button 7">
              <controlPr locked="0" defaultSize="0" autoFill="0" autoLine="0" autoPict="0">
                <anchor moveWithCells="1">
                  <from>
                    <xdr:col>21</xdr:col>
                    <xdr:colOff>114300</xdr:colOff>
                    <xdr:row>15</xdr:row>
                    <xdr:rowOff>25400</xdr:rowOff>
                  </from>
                  <to>
                    <xdr:col>22</xdr:col>
                    <xdr:colOff>190500</xdr:colOff>
                    <xdr:row>15</xdr:row>
                    <xdr:rowOff>222250</xdr:rowOff>
                  </to>
                </anchor>
              </controlPr>
            </control>
          </mc:Choice>
        </mc:AlternateContent>
        <mc:AlternateContent xmlns:mc="http://schemas.openxmlformats.org/markup-compatibility/2006">
          <mc:Choice Requires="x14">
            <control shapeId="13" r:id="rId11" name="Option Button 8">
              <controlPr locked="0" defaultSize="0" autoFill="0" autoLine="0" autoPict="0">
                <anchor moveWithCells="1">
                  <from>
                    <xdr:col>23</xdr:col>
                    <xdr:colOff>69850</xdr:colOff>
                    <xdr:row>14</xdr:row>
                    <xdr:rowOff>69850</xdr:rowOff>
                  </from>
                  <to>
                    <xdr:col>24</xdr:col>
                    <xdr:colOff>139700</xdr:colOff>
                    <xdr:row>15</xdr:row>
                    <xdr:rowOff>254000</xdr:rowOff>
                  </to>
                </anchor>
              </controlPr>
            </control>
          </mc:Choice>
        </mc:AlternateContent>
        <mc:AlternateContent xmlns:mc="http://schemas.openxmlformats.org/markup-compatibility/2006">
          <mc:Choice Requires="x14">
            <control shapeId="14" r:id="rId12" name="Option Button 9">
              <controlPr locked="0" defaultSize="0" autoFill="0" autoLine="0" autoPict="0">
                <anchor moveWithCells="1">
                  <from>
                    <xdr:col>21</xdr:col>
                    <xdr:colOff>139700</xdr:colOff>
                    <xdr:row>19</xdr:row>
                    <xdr:rowOff>63500</xdr:rowOff>
                  </from>
                  <to>
                    <xdr:col>22</xdr:col>
                    <xdr:colOff>184150</xdr:colOff>
                    <xdr:row>20</xdr:row>
                    <xdr:rowOff>146050</xdr:rowOff>
                  </to>
                </anchor>
              </controlPr>
            </control>
          </mc:Choice>
        </mc:AlternateContent>
        <mc:AlternateContent xmlns:mc="http://schemas.openxmlformats.org/markup-compatibility/2006">
          <mc:Choice Requires="x14">
            <control shapeId="15" r:id="rId13" name="Option Button 10">
              <controlPr locked="0" defaultSize="0" autoFill="0" autoLine="0" autoPict="0">
                <anchor moveWithCells="1">
                  <from>
                    <xdr:col>21</xdr:col>
                    <xdr:colOff>184150</xdr:colOff>
                    <xdr:row>52</xdr:row>
                    <xdr:rowOff>152400</xdr:rowOff>
                  </from>
                  <to>
                    <xdr:col>22</xdr:col>
                    <xdr:colOff>260350</xdr:colOff>
                    <xdr:row>53</xdr:row>
                    <xdr:rowOff>222250</xdr:rowOff>
                  </to>
                </anchor>
              </controlPr>
            </control>
          </mc:Choice>
        </mc:AlternateContent>
        <mc:AlternateContent xmlns:mc="http://schemas.openxmlformats.org/markup-compatibility/2006">
          <mc:Choice Requires="x14">
            <control shapeId="16" r:id="rId14" name="Option Button 11">
              <controlPr locked="0" defaultSize="0" autoFill="0" autoLine="0" autoPict="0">
                <anchor moveWithCells="1">
                  <from>
                    <xdr:col>23</xdr:col>
                    <xdr:colOff>69850</xdr:colOff>
                    <xdr:row>19</xdr:row>
                    <xdr:rowOff>76200</xdr:rowOff>
                  </from>
                  <to>
                    <xdr:col>24</xdr:col>
                    <xdr:colOff>146050</xdr:colOff>
                    <xdr:row>20</xdr:row>
                    <xdr:rowOff>114300</xdr:rowOff>
                  </to>
                </anchor>
              </controlPr>
            </control>
          </mc:Choice>
        </mc:AlternateContent>
        <mc:AlternateContent xmlns:mc="http://schemas.openxmlformats.org/markup-compatibility/2006">
          <mc:Choice Requires="x14">
            <control shapeId="17" r:id="rId15" name="Option Button 12">
              <controlPr locked="0" defaultSize="0" autoFill="0" autoLine="0" autoPict="0">
                <anchor moveWithCells="1">
                  <from>
                    <xdr:col>23</xdr:col>
                    <xdr:colOff>69850</xdr:colOff>
                    <xdr:row>52</xdr:row>
                    <xdr:rowOff>184150</xdr:rowOff>
                  </from>
                  <to>
                    <xdr:col>24</xdr:col>
                    <xdr:colOff>146050</xdr:colOff>
                    <xdr:row>53</xdr:row>
                    <xdr:rowOff>184150</xdr:rowOff>
                  </to>
                </anchor>
              </controlPr>
            </control>
          </mc:Choice>
        </mc:AlternateContent>
        <mc:AlternateContent xmlns:mc="http://schemas.openxmlformats.org/markup-compatibility/2006">
          <mc:Choice Requires="x14">
            <control shapeId="18" r:id="rId16" name="Group Box 13">
              <controlPr locked="0" defaultSize="0" autoFill="0" autoPict="0">
                <anchor moveWithCells="1">
                  <from>
                    <xdr:col>21</xdr:col>
                    <xdr:colOff>0</xdr:colOff>
                    <xdr:row>12</xdr:row>
                    <xdr:rowOff>0</xdr:rowOff>
                  </from>
                  <to>
                    <xdr:col>25</xdr:col>
                    <xdr:colOff>31750</xdr:colOff>
                    <xdr:row>13</xdr:row>
                    <xdr:rowOff>146050</xdr:rowOff>
                  </to>
                </anchor>
              </controlPr>
            </control>
          </mc:Choice>
        </mc:AlternateContent>
        <mc:AlternateContent xmlns:mc="http://schemas.openxmlformats.org/markup-compatibility/2006">
          <mc:Choice Requires="x14">
            <control shapeId="19" r:id="rId17" name="Group Box 14">
              <controlPr locked="0" defaultSize="0" autoFill="0" autoPict="0">
                <anchor moveWithCells="1">
                  <from>
                    <xdr:col>21</xdr:col>
                    <xdr:colOff>0</xdr:colOff>
                    <xdr:row>16</xdr:row>
                    <xdr:rowOff>0</xdr:rowOff>
                  </from>
                  <to>
                    <xdr:col>25</xdr:col>
                    <xdr:colOff>31750</xdr:colOff>
                    <xdr:row>18</xdr:row>
                    <xdr:rowOff>0</xdr:rowOff>
                  </to>
                </anchor>
              </controlPr>
            </control>
          </mc:Choice>
        </mc:AlternateContent>
        <mc:AlternateContent xmlns:mc="http://schemas.openxmlformats.org/markup-compatibility/2006">
          <mc:Choice Requires="x14">
            <control shapeId="20" r:id="rId18" name="Group Box 15">
              <controlPr locked="0" defaultSize="0" autoFill="0" autoPict="0">
                <anchor moveWithCells="1">
                  <from>
                    <xdr:col>21</xdr:col>
                    <xdr:colOff>0</xdr:colOff>
                    <xdr:row>18</xdr:row>
                    <xdr:rowOff>0</xdr:rowOff>
                  </from>
                  <to>
                    <xdr:col>25</xdr:col>
                    <xdr:colOff>31750</xdr:colOff>
                    <xdr:row>21</xdr:row>
                    <xdr:rowOff>0</xdr:rowOff>
                  </to>
                </anchor>
              </controlPr>
            </control>
          </mc:Choice>
        </mc:AlternateContent>
        <mc:AlternateContent xmlns:mc="http://schemas.openxmlformats.org/markup-compatibility/2006">
          <mc:Choice Requires="x14">
            <control shapeId="21" r:id="rId19" name="Group Box 16">
              <controlPr locked="0" defaultSize="0" autoFill="0" autoPict="0">
                <anchor moveWithCells="1">
                  <from>
                    <xdr:col>21</xdr:col>
                    <xdr:colOff>0</xdr:colOff>
                    <xdr:row>52</xdr:row>
                    <xdr:rowOff>0</xdr:rowOff>
                  </from>
                  <to>
                    <xdr:col>25</xdr:col>
                    <xdr:colOff>31750</xdr:colOff>
                    <xdr:row>54</xdr:row>
                    <xdr:rowOff>139700</xdr:rowOff>
                  </to>
                </anchor>
              </controlPr>
            </control>
          </mc:Choice>
        </mc:AlternateContent>
        <mc:AlternateContent xmlns:mc="http://schemas.openxmlformats.org/markup-compatibility/2006">
          <mc:Choice Requires="x14">
            <control shapeId="22"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3" r:id="rId21" name="Option Button 18">
              <controlPr locked="0" defaultSize="0" autoFill="0" autoLine="0" autoPict="0">
                <anchor moveWithCells="1">
                  <from>
                    <xdr:col>23</xdr:col>
                    <xdr:colOff>69850</xdr:colOff>
                    <xdr:row>12</xdr:row>
                    <xdr:rowOff>69850</xdr:rowOff>
                  </from>
                  <to>
                    <xdr:col>24</xdr:col>
                    <xdr:colOff>101600</xdr:colOff>
                    <xdr:row>13</xdr:row>
                    <xdr:rowOff>114300</xdr:rowOff>
                  </to>
                </anchor>
              </controlPr>
            </control>
          </mc:Choice>
        </mc:AlternateContent>
        <mc:AlternateContent xmlns:mc="http://schemas.openxmlformats.org/markup-compatibility/2006">
          <mc:Choice Requires="x14">
            <control shapeId="24" r:id="rId22" name="Option Button 19">
              <controlPr locked="0" defaultSize="0" autoFill="0" autoLine="0" autoPict="0">
                <anchor moveWithCells="1">
                  <from>
                    <xdr:col>21</xdr:col>
                    <xdr:colOff>114300</xdr:colOff>
                    <xdr:row>16</xdr:row>
                    <xdr:rowOff>76200</xdr:rowOff>
                  </from>
                  <to>
                    <xdr:col>22</xdr:col>
                    <xdr:colOff>260350</xdr:colOff>
                    <xdr:row>17</xdr:row>
                    <xdr:rowOff>222250</xdr:rowOff>
                  </to>
                </anchor>
              </controlPr>
            </control>
          </mc:Choice>
        </mc:AlternateContent>
        <mc:AlternateContent xmlns:mc="http://schemas.openxmlformats.org/markup-compatibility/2006">
          <mc:Choice Requires="x14">
            <control shapeId="25" r:id="rId23" name="Option Button 20">
              <controlPr locked="0" defaultSize="0" autoFill="0" autoLine="0" autoPict="0">
                <anchor moveWithCells="1">
                  <from>
                    <xdr:col>23</xdr:col>
                    <xdr:colOff>69850</xdr:colOff>
                    <xdr:row>16</xdr:row>
                    <xdr:rowOff>69850</xdr:rowOff>
                  </from>
                  <to>
                    <xdr:col>24</xdr:col>
                    <xdr:colOff>146050</xdr:colOff>
                    <xdr:row>17</xdr:row>
                    <xdr:rowOff>222250</xdr:rowOff>
                  </to>
                </anchor>
              </controlPr>
            </control>
          </mc:Choice>
        </mc:AlternateContent>
        <mc:AlternateContent xmlns:mc="http://schemas.openxmlformats.org/markup-compatibility/2006">
          <mc:Choice Requires="x14">
            <control shapeId="26" r:id="rId24" name="Group Box 21">
              <controlPr locked="0" defaultSize="0" autoFill="0" autoPict="0">
                <anchor moveWithCells="1">
                  <from>
                    <xdr:col>21</xdr:col>
                    <xdr:colOff>0</xdr:colOff>
                    <xdr:row>35</xdr:row>
                    <xdr:rowOff>0</xdr:rowOff>
                  </from>
                  <to>
                    <xdr:col>25</xdr:col>
                    <xdr:colOff>31750</xdr:colOff>
                    <xdr:row>36</xdr:row>
                    <xdr:rowOff>0</xdr:rowOff>
                  </to>
                </anchor>
              </controlPr>
            </control>
          </mc:Choice>
        </mc:AlternateContent>
        <mc:AlternateContent xmlns:mc="http://schemas.openxmlformats.org/markup-compatibility/2006">
          <mc:Choice Requires="x14">
            <control shapeId="27" r:id="rId25" name="Option Button 22">
              <controlPr locked="0" defaultSize="0" autoFill="0" autoLine="0" autoPict="0">
                <anchor moveWithCells="1">
                  <from>
                    <xdr:col>21</xdr:col>
                    <xdr:colOff>146050</xdr:colOff>
                    <xdr:row>35</xdr:row>
                    <xdr:rowOff>146050</xdr:rowOff>
                  </from>
                  <to>
                    <xdr:col>22</xdr:col>
                    <xdr:colOff>222250</xdr:colOff>
                    <xdr:row>35</xdr:row>
                    <xdr:rowOff>374650</xdr:rowOff>
                  </to>
                </anchor>
              </controlPr>
            </control>
          </mc:Choice>
        </mc:AlternateContent>
        <mc:AlternateContent xmlns:mc="http://schemas.openxmlformats.org/markup-compatibility/2006">
          <mc:Choice Requires="x14">
            <control shapeId="28" r:id="rId26" name="Option Button 23">
              <controlPr defaultSize="0" autoFill="0" autoLine="0" autoPict="0">
                <anchor moveWithCells="1">
                  <from>
                    <xdr:col>23</xdr:col>
                    <xdr:colOff>107950</xdr:colOff>
                    <xdr:row>35</xdr:row>
                    <xdr:rowOff>146050</xdr:rowOff>
                  </from>
                  <to>
                    <xdr:col>24</xdr:col>
                    <xdr:colOff>184150</xdr:colOff>
                    <xdr:row>35</xdr:row>
                    <xdr:rowOff>374650</xdr:rowOff>
                  </to>
                </anchor>
              </controlPr>
            </control>
          </mc:Choice>
        </mc:AlternateContent>
        <mc:AlternateContent xmlns:mc="http://schemas.openxmlformats.org/markup-compatibility/2006">
          <mc:Choice Requires="x14">
            <control shapeId="29"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30" r:id="rId28" name="Option Button 25">
              <controlPr defaultSize="0" autoFill="0" autoLine="0" autoPict="0">
                <anchor moveWithCells="1">
                  <from>
                    <xdr:col>21</xdr:col>
                    <xdr:colOff>107950</xdr:colOff>
                    <xdr:row>8</xdr:row>
                    <xdr:rowOff>69850</xdr:rowOff>
                  </from>
                  <to>
                    <xdr:col>22</xdr:col>
                    <xdr:colOff>190500</xdr:colOff>
                    <xdr:row>8</xdr:row>
                    <xdr:rowOff>292100</xdr:rowOff>
                  </to>
                </anchor>
              </controlPr>
            </control>
          </mc:Choice>
        </mc:AlternateContent>
        <mc:AlternateContent xmlns:mc="http://schemas.openxmlformats.org/markup-compatibility/2006">
          <mc:Choice Requires="x14">
            <control shapeId="31" r:id="rId29" name="Option Button 26">
              <controlPr defaultSize="0" autoFill="0" autoLine="0" autoPict="0">
                <anchor moveWithCells="1">
                  <from>
                    <xdr:col>23</xdr:col>
                    <xdr:colOff>107950</xdr:colOff>
                    <xdr:row>8</xdr:row>
                    <xdr:rowOff>69850</xdr:rowOff>
                  </from>
                  <to>
                    <xdr:col>24</xdr:col>
                    <xdr:colOff>190500</xdr:colOff>
                    <xdr:row>8</xdr:row>
                    <xdr:rowOff>292100</xdr:rowOff>
                  </to>
                </anchor>
              </controlPr>
            </control>
          </mc:Choice>
        </mc:AlternateContent>
        <mc:AlternateContent xmlns:mc="http://schemas.openxmlformats.org/markup-compatibility/2006">
          <mc:Choice Requires="x14">
            <control shapeId="32" r:id="rId30" name="Group Box 27">
              <controlPr defaultSize="0" autoFill="0" autoPict="0">
                <anchor moveWithCells="1">
                  <from>
                    <xdr:col>21</xdr:col>
                    <xdr:colOff>0</xdr:colOff>
                    <xdr:row>8</xdr:row>
                    <xdr:rowOff>0</xdr:rowOff>
                  </from>
                  <to>
                    <xdr:col>25</xdr:col>
                    <xdr:colOff>31750</xdr:colOff>
                    <xdr:row>9</xdr:row>
                    <xdr:rowOff>0</xdr:rowOff>
                  </to>
                </anchor>
              </controlPr>
            </control>
          </mc:Choice>
        </mc:AlternateContent>
        <mc:AlternateContent xmlns:mc="http://schemas.openxmlformats.org/markup-compatibility/2006">
          <mc:Choice Requires="x14">
            <control shapeId="33" r:id="rId31" name="Option Button 28">
              <controlPr locked="0" defaultSize="0" autoFill="0" autoLine="0" autoPict="0">
                <anchor moveWithCells="1">
                  <from>
                    <xdr:col>21</xdr:col>
                    <xdr:colOff>146050</xdr:colOff>
                    <xdr:row>55</xdr:row>
                    <xdr:rowOff>146050</xdr:rowOff>
                  </from>
                  <to>
                    <xdr:col>22</xdr:col>
                    <xdr:colOff>222250</xdr:colOff>
                    <xdr:row>56</xdr:row>
                    <xdr:rowOff>152400</xdr:rowOff>
                  </to>
                </anchor>
              </controlPr>
            </control>
          </mc:Choice>
        </mc:AlternateContent>
        <mc:AlternateContent xmlns:mc="http://schemas.openxmlformats.org/markup-compatibility/2006">
          <mc:Choice Requires="x14">
            <control shapeId="34" r:id="rId32" name="Option Button 29">
              <controlPr locked="0" defaultSize="0" autoFill="0" autoLine="0" autoPict="0">
                <anchor moveWithCells="1">
                  <from>
                    <xdr:col>23</xdr:col>
                    <xdr:colOff>69850</xdr:colOff>
                    <xdr:row>55</xdr:row>
                    <xdr:rowOff>184150</xdr:rowOff>
                  </from>
                  <to>
                    <xdr:col>24</xdr:col>
                    <xdr:colOff>146050</xdr:colOff>
                    <xdr:row>56</xdr:row>
                    <xdr:rowOff>146050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dimension ref="B1:F36"/>
  <sheetViews>
    <sheetView showGridLines="0" topLeftCell="A25" zoomScaleNormal="100" workbookViewId="0"/>
  </sheetViews>
  <sheetFormatPr defaultRowHeight="13"/>
  <cols>
    <col min="1" max="1" width="1" customWidth="1"/>
    <col min="2" max="2" width="56.36328125" customWidth="1"/>
    <col min="3" max="3" width="1.36328125" customWidth="1"/>
    <col min="4" max="4" width="4.90625" customWidth="1"/>
    <col min="5" max="6" width="14" customWidth="1"/>
  </cols>
  <sheetData>
    <row r="1" spans="2:6">
      <c r="B1" s="383" t="s">
        <v>487</v>
      </c>
      <c r="C1" s="383"/>
      <c r="D1" s="392"/>
      <c r="E1" s="392"/>
      <c r="F1" s="392"/>
    </row>
    <row r="2" spans="2:6">
      <c r="B2" s="383" t="s">
        <v>488</v>
      </c>
      <c r="C2" s="383"/>
      <c r="D2" s="392"/>
      <c r="E2" s="392"/>
      <c r="F2" s="392"/>
    </row>
    <row r="3" spans="2:6">
      <c r="B3" s="384"/>
      <c r="C3" s="384"/>
      <c r="D3" s="393"/>
      <c r="E3" s="393"/>
      <c r="F3" s="393"/>
    </row>
    <row r="4" spans="2:6" ht="52">
      <c r="B4" s="384" t="s">
        <v>489</v>
      </c>
      <c r="C4" s="384"/>
      <c r="D4" s="393"/>
      <c r="E4" s="393"/>
      <c r="F4" s="393"/>
    </row>
    <row r="5" spans="2:6">
      <c r="B5" s="384"/>
      <c r="C5" s="384"/>
      <c r="D5" s="393"/>
      <c r="E5" s="393"/>
      <c r="F5" s="393"/>
    </row>
    <row r="6" spans="2:6">
      <c r="B6" s="383" t="s">
        <v>490</v>
      </c>
      <c r="C6" s="383"/>
      <c r="D6" s="392"/>
      <c r="E6" s="392" t="s">
        <v>491</v>
      </c>
      <c r="F6" s="392" t="s">
        <v>492</v>
      </c>
    </row>
    <row r="7" spans="2:6" ht="13.5" thickBot="1">
      <c r="B7" s="384"/>
      <c r="C7" s="384"/>
      <c r="D7" s="393"/>
      <c r="E7" s="393"/>
      <c r="F7" s="393"/>
    </row>
    <row r="8" spans="2:6" ht="39">
      <c r="B8" s="385" t="s">
        <v>493</v>
      </c>
      <c r="C8" s="386"/>
      <c r="D8" s="394"/>
      <c r="E8" s="394">
        <v>20</v>
      </c>
      <c r="F8" s="395"/>
    </row>
    <row r="9" spans="2:6" ht="26">
      <c r="B9" s="387"/>
      <c r="C9" s="384"/>
      <c r="D9" s="393"/>
      <c r="E9" s="396" t="s">
        <v>494</v>
      </c>
      <c r="F9" s="397" t="s">
        <v>496</v>
      </c>
    </row>
    <row r="10" spans="2:6" ht="26">
      <c r="B10" s="387"/>
      <c r="C10" s="384"/>
      <c r="D10" s="393"/>
      <c r="E10" s="396" t="s">
        <v>495</v>
      </c>
      <c r="F10" s="397"/>
    </row>
    <row r="11" spans="2:6" ht="26">
      <c r="B11" s="387"/>
      <c r="C11" s="384"/>
      <c r="D11" s="393"/>
      <c r="E11" s="396" t="s">
        <v>497</v>
      </c>
      <c r="F11" s="397" t="s">
        <v>496</v>
      </c>
    </row>
    <row r="12" spans="2:6" ht="26">
      <c r="B12" s="387"/>
      <c r="C12" s="384"/>
      <c r="D12" s="393"/>
      <c r="E12" s="396" t="s">
        <v>498</v>
      </c>
      <c r="F12" s="397" t="s">
        <v>496</v>
      </c>
    </row>
    <row r="13" spans="2:6" ht="26">
      <c r="B13" s="387"/>
      <c r="C13" s="384"/>
      <c r="D13" s="393"/>
      <c r="E13" s="396" t="s">
        <v>499</v>
      </c>
      <c r="F13" s="397" t="s">
        <v>496</v>
      </c>
    </row>
    <row r="14" spans="2:6" ht="26">
      <c r="B14" s="387"/>
      <c r="C14" s="384"/>
      <c r="D14" s="393"/>
      <c r="E14" s="396" t="s">
        <v>500</v>
      </c>
      <c r="F14" s="397"/>
    </row>
    <row r="15" spans="2:6" ht="26">
      <c r="B15" s="387"/>
      <c r="C15" s="384"/>
      <c r="D15" s="393"/>
      <c r="E15" s="396" t="s">
        <v>501</v>
      </c>
      <c r="F15" s="397"/>
    </row>
    <row r="16" spans="2:6" ht="26">
      <c r="B16" s="387"/>
      <c r="C16" s="384"/>
      <c r="D16" s="393"/>
      <c r="E16" s="396" t="s">
        <v>502</v>
      </c>
      <c r="F16" s="397"/>
    </row>
    <row r="17" spans="2:6" ht="26">
      <c r="B17" s="387"/>
      <c r="C17" s="384"/>
      <c r="D17" s="393"/>
      <c r="E17" s="396" t="s">
        <v>503</v>
      </c>
      <c r="F17" s="397"/>
    </row>
    <row r="18" spans="2:6" ht="26">
      <c r="B18" s="387"/>
      <c r="C18" s="384"/>
      <c r="D18" s="393"/>
      <c r="E18" s="396" t="s">
        <v>504</v>
      </c>
      <c r="F18" s="397"/>
    </row>
    <row r="19" spans="2:6" ht="26">
      <c r="B19" s="387"/>
      <c r="C19" s="384"/>
      <c r="D19" s="393"/>
      <c r="E19" s="396" t="s">
        <v>505</v>
      </c>
      <c r="F19" s="397"/>
    </row>
    <row r="20" spans="2:6" ht="26">
      <c r="B20" s="387"/>
      <c r="C20" s="384"/>
      <c r="D20" s="393"/>
      <c r="E20" s="396" t="s">
        <v>506</v>
      </c>
      <c r="F20" s="397"/>
    </row>
    <row r="21" spans="2:6" ht="26">
      <c r="B21" s="387"/>
      <c r="C21" s="384"/>
      <c r="D21" s="393"/>
      <c r="E21" s="396" t="s">
        <v>507</v>
      </c>
      <c r="F21" s="397" t="s">
        <v>496</v>
      </c>
    </row>
    <row r="22" spans="2:6" ht="26">
      <c r="B22" s="387"/>
      <c r="C22" s="384"/>
      <c r="D22" s="393"/>
      <c r="E22" s="396" t="s">
        <v>508</v>
      </c>
      <c r="F22" s="397"/>
    </row>
    <row r="23" spans="2:6" ht="39">
      <c r="B23" s="387"/>
      <c r="C23" s="384"/>
      <c r="D23" s="393"/>
      <c r="E23" s="396" t="s">
        <v>509</v>
      </c>
      <c r="F23" s="397" t="s">
        <v>496</v>
      </c>
    </row>
    <row r="24" spans="2:6" ht="39">
      <c r="B24" s="387"/>
      <c r="C24" s="384"/>
      <c r="D24" s="393"/>
      <c r="E24" s="396" t="s">
        <v>510</v>
      </c>
      <c r="F24" s="397"/>
    </row>
    <row r="25" spans="2:6" ht="26">
      <c r="B25" s="387"/>
      <c r="C25" s="384"/>
      <c r="D25" s="393"/>
      <c r="E25" s="396" t="s">
        <v>511</v>
      </c>
      <c r="F25" s="397" t="s">
        <v>496</v>
      </c>
    </row>
    <row r="26" spans="2:6" ht="26">
      <c r="B26" s="387"/>
      <c r="C26" s="384"/>
      <c r="D26" s="393"/>
      <c r="E26" s="396" t="s">
        <v>512</v>
      </c>
      <c r="F26" s="397" t="s">
        <v>496</v>
      </c>
    </row>
    <row r="27" spans="2:6" ht="26">
      <c r="B27" s="387"/>
      <c r="C27" s="384"/>
      <c r="D27" s="393"/>
      <c r="E27" s="396" t="s">
        <v>513</v>
      </c>
      <c r="F27" s="397" t="s">
        <v>496</v>
      </c>
    </row>
    <row r="28" spans="2:6" ht="26.5" thickBot="1">
      <c r="B28" s="388"/>
      <c r="C28" s="389"/>
      <c r="D28" s="398"/>
      <c r="E28" s="399" t="s">
        <v>514</v>
      </c>
      <c r="F28" s="400" t="s">
        <v>496</v>
      </c>
    </row>
    <row r="29" spans="2:6">
      <c r="B29" s="384"/>
      <c r="C29" s="384"/>
      <c r="D29" s="393"/>
      <c r="E29" s="393"/>
      <c r="F29" s="393"/>
    </row>
    <row r="30" spans="2:6">
      <c r="B30" s="384"/>
      <c r="C30" s="384"/>
      <c r="D30" s="393"/>
      <c r="E30" s="393"/>
      <c r="F30" s="393"/>
    </row>
    <row r="31" spans="2:6">
      <c r="B31" s="383" t="s">
        <v>515</v>
      </c>
      <c r="C31" s="383"/>
      <c r="D31" s="392"/>
      <c r="E31" s="392"/>
      <c r="F31" s="392"/>
    </row>
    <row r="32" spans="2:6" ht="13.5" thickBot="1">
      <c r="B32" s="384"/>
      <c r="C32" s="384"/>
      <c r="D32" s="393"/>
      <c r="E32" s="393"/>
      <c r="F32" s="393"/>
    </row>
    <row r="33" spans="2:6" ht="52.5" thickBot="1">
      <c r="B33" s="390" t="s">
        <v>516</v>
      </c>
      <c r="C33" s="391"/>
      <c r="D33" s="401"/>
      <c r="E33" s="401" t="s">
        <v>517</v>
      </c>
      <c r="F33" s="402" t="s">
        <v>496</v>
      </c>
    </row>
    <row r="34" spans="2:6" ht="13.5" thickBot="1">
      <c r="B34" s="384"/>
      <c r="C34" s="384"/>
      <c r="D34" s="393"/>
      <c r="E34" s="393"/>
      <c r="F34" s="393"/>
    </row>
    <row r="35" spans="2:6" ht="52.5" thickBot="1">
      <c r="B35" s="390" t="s">
        <v>518</v>
      </c>
      <c r="C35" s="391"/>
      <c r="D35" s="401"/>
      <c r="E35" s="401">
        <v>26</v>
      </c>
      <c r="F35" s="402" t="s">
        <v>496</v>
      </c>
    </row>
    <row r="36" spans="2:6">
      <c r="B36" s="384"/>
      <c r="C36" s="384"/>
      <c r="D36" s="393"/>
      <c r="E36" s="393"/>
      <c r="F36" s="393"/>
    </row>
  </sheetData>
  <phoneticPr fontId="4"/>
  <hyperlinks>
    <hyperlink ref="E9" location="'チェックシート'!Q56" display="'チェックシート'!Q56" xr:uid="{00000000-0004-0000-1900-000000000000}"/>
    <hyperlink ref="E10" location="'チェックシート'!O56" display="'チェックシート'!O56" xr:uid="{00000000-0004-0000-1900-000001000000}"/>
    <hyperlink ref="E11" location="'様式第1号'!C6:P6" display="'様式第1号'!C6:P6" xr:uid="{00000000-0004-0000-1900-000002000000}"/>
    <hyperlink ref="E12" location="'別紙1（その1）'!L4:Y4" display="'別紙1（その1）'!L4:Y4" xr:uid="{00000000-0004-0000-1900-000003000000}"/>
    <hyperlink ref="E13" location="'別紙1（その3）'!AB65:AB66" display="'別紙1（その3）'!AB65:AB66" xr:uid="{00000000-0004-0000-1900-000004000000}"/>
    <hyperlink ref="E14" location="'別紙1（その3）'!S17:W22" display="'別紙1（その3）'!S17:W22" xr:uid="{00000000-0004-0000-1900-000005000000}"/>
    <hyperlink ref="E15" location="'別紙1（その3）'!S14:W15" display="'別紙1（その3）'!S14:W15" xr:uid="{00000000-0004-0000-1900-000006000000}"/>
    <hyperlink ref="E16" location="'別紙1（その3）'!R8:R22" display="'別紙1（その3）'!R8:R22" xr:uid="{00000000-0004-0000-1900-000007000000}"/>
    <hyperlink ref="E17" location="'別紙1（その3）'!S8:W12" display="'別紙1（その3）'!S8:W12" xr:uid="{00000000-0004-0000-1900-000008000000}"/>
    <hyperlink ref="E18" location="'別紙1（その3）'!K29:AX56" display="'別紙1（その3）'!K29:AX56" xr:uid="{00000000-0004-0000-1900-000009000000}"/>
    <hyperlink ref="E19" location="'別紙1（その3）'!L4:Y4" display="'別紙1（その3）'!L4:Y4" xr:uid="{00000000-0004-0000-1900-00000A000000}"/>
    <hyperlink ref="E20" location="'別紙1（その3）'!AN19:AS22" display="'別紙1（その3）'!AN19:AS22" xr:uid="{00000000-0004-0000-1900-00000B000000}"/>
    <hyperlink ref="E21" location="'別紙2-1(訪問系）'!K7:X7" display="'別紙2-1(訪問系）'!K7:X7" xr:uid="{00000000-0004-0000-1900-00000C000000}"/>
    <hyperlink ref="E22" location="'別紙2-1(訪問系）'!H13:J28" display="'別紙2-1(訪問系）'!H13:J28" xr:uid="{00000000-0004-0000-1900-00000D000000}"/>
    <hyperlink ref="E23" location="'別紙2-2（訪問系を除くサービス）'!H16:J28" display="'別紙2-2（訪問系を除くサービス）'!H16:J28" xr:uid="{00000000-0004-0000-1900-00000E000000}"/>
    <hyperlink ref="E24" location="'別紙2-2（訪問系を除くサービス）'!H13:J14" display="'別紙2-2（訪問系を除くサービス）'!H13:J14" xr:uid="{00000000-0004-0000-1900-00000F000000}"/>
    <hyperlink ref="E25" location="'別紙3-5'!Q7:AE7" display="'別紙3-5'!Q7:AE7" xr:uid="{00000000-0004-0000-1900-000010000000}"/>
    <hyperlink ref="E26" location="'別紙4-1 '!P31:Q31" display="'別紙4-1 '!P31:Q31" xr:uid="{00000000-0004-0000-1900-000011000000}"/>
    <hyperlink ref="E27" location="'別紙4-3'!P31:Q31" display="'別紙4-3'!P31:Q31" xr:uid="{00000000-0004-0000-1900-000012000000}"/>
    <hyperlink ref="E28" location="'別紙4-5'!P31:Q31" display="'別紙4-5'!P31:Q31" xr:uid="{00000000-0004-0000-1900-00001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38</vt:i4>
      </vt:variant>
    </vt:vector>
  </HeadingPairs>
  <TitlesOfParts>
    <vt:vector size="64" baseType="lpstr">
      <vt:lpstr>　はじめに</vt:lpstr>
      <vt:lpstr>サービス種類別提出書類一覧 </vt:lpstr>
      <vt:lpstr>様式第1号</vt:lpstr>
      <vt:lpstr>別紙１（その１・訪問系）</vt:lpstr>
      <vt:lpstr>別紙１（その２・通所系）</vt:lpstr>
      <vt:lpstr>別紙１（その３・相談系）</vt:lpstr>
      <vt:lpstr>別紙1（その４・居住系）</vt:lpstr>
      <vt:lpstr>別紙1（その５・共同生活援助）</vt:lpstr>
      <vt:lpstr>別紙2-1(訪問系）</vt:lpstr>
      <vt:lpstr>別紙2-2（訪問系・共同生活援助・就労選択支援を除くサービス）</vt:lpstr>
      <vt:lpstr>別紙2-3（共同生活援助）</vt:lpstr>
      <vt:lpstr>別紙2-４（就労選択支援）</vt:lpstr>
      <vt:lpstr>別紙3-1 </vt:lpstr>
      <vt:lpstr>別紙3-2</vt:lpstr>
      <vt:lpstr>別紙3-3</vt:lpstr>
      <vt:lpstr>別紙3-4</vt:lpstr>
      <vt:lpstr>別紙3-5</vt:lpstr>
      <vt:lpstr>別紙3-6</vt:lpstr>
      <vt:lpstr>別紙3-7</vt:lpstr>
      <vt:lpstr>別紙3-8</vt:lpstr>
      <vt:lpstr>別紙3-9</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'別紙１（その１・訪問系）'!Print_Area</vt:lpstr>
      <vt:lpstr>'別紙１（その２・通所系）'!Print_Area</vt:lpstr>
      <vt:lpstr>'別紙１（その３・相談系）'!Print_Area</vt:lpstr>
      <vt:lpstr>'別紙1（その４・居住系）'!Print_Area</vt:lpstr>
      <vt:lpstr>'別紙1（その５・共同生活援助）'!Print_Area</vt:lpstr>
      <vt:lpstr>'別紙2-1(訪問系）'!Print_Area</vt:lpstr>
      <vt:lpstr>'別紙2-2（訪問系・共同生活援助・就労選択支援を除くサービス）'!Print_Area</vt:lpstr>
      <vt:lpstr>'別紙2-3（共同生活援助）'!Print_Area</vt:lpstr>
      <vt:lpstr>'別紙2-４（就労選択支援）'!Print_Area</vt:lpstr>
      <vt:lpstr>'別紙3-1 '!Print_Area</vt:lpstr>
      <vt:lpstr>'別紙3-2'!Print_Area</vt:lpstr>
      <vt:lpstr>'別紙3-3'!Print_Area</vt:lpstr>
      <vt:lpstr>'別紙3-4'!Print_Area</vt:lpstr>
      <vt:lpstr>'別紙3-5'!Print_Area</vt:lpstr>
      <vt:lpstr>'別紙3-6'!Print_Area</vt:lpstr>
      <vt:lpstr>'別紙3-7'!Print_Area</vt:lpstr>
      <vt:lpstr>'別紙3-9'!Print_Area</vt:lpstr>
      <vt:lpstr>'別紙4-1 '!Print_Area</vt:lpstr>
      <vt:lpstr>'別紙4-2'!Print_Area</vt:lpstr>
      <vt:lpstr>'別紙4-3'!Print_Area</vt:lpstr>
      <vt:lpstr>'別紙4-4'!Print_Area</vt:lpstr>
      <vt:lpstr>様式第1号!Print_Area</vt:lpstr>
      <vt:lpstr>'サービス種類別提出書類一覧 '!Print_Titles</vt:lpstr>
      <vt:lpstr>'別紙１（その２・通所系）'!Print_Titles</vt:lpstr>
      <vt:lpstr>'別紙1（その４・居住系）'!Print_Titles</vt:lpstr>
      <vt:lpstr>'別紙3-4'!Roman_06</vt:lpstr>
      <vt:lpstr>'別紙3-7'!Serv_LIST</vt:lpstr>
      <vt:lpstr>'別紙3-9'!Serv_LIST</vt:lpstr>
      <vt:lpstr>'別紙3-4'!table_06</vt:lpstr>
      <vt:lpstr>'別紙2-3（共同生活援助）'!サービス種類</vt:lpstr>
      <vt:lpstr>'別紙2-４（就労選択支援）'!サービス種類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櫻井陽_40（健）障害者施設指導課</cp:lastModifiedBy>
  <cp:lastPrinted>2025-06-20T03:03:20Z</cp:lastPrinted>
  <dcterms:created xsi:type="dcterms:W3CDTF">2024-02-29T02:02:06Z</dcterms:created>
  <dcterms:modified xsi:type="dcterms:W3CDTF">2025-08-19T04:20:58Z</dcterms:modified>
</cp:coreProperties>
</file>