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保健福祉部障害福祉課\□_障害福祉係\16　地域生活支援事業（台帳・指定・請求）\06　かながわシステム再構築\05_事業所周知\R5.3以前請求\"/>
    </mc:Choice>
  </mc:AlternateContent>
  <bookViews>
    <workbookView xWindow="0" yWindow="0" windowWidth="20490" windowHeight="7530" activeTab="1"/>
  </bookViews>
  <sheets>
    <sheet name="障害児・者一時預かり" sheetId="1" r:id="rId1"/>
    <sheet name="マスタ" sheetId="2" r:id="rId2"/>
  </sheets>
  <definedNames>
    <definedName name="_xlnm._FilterDatabase" localSheetId="1" hidden="1">マスタ!$A$1:$F$16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3" i="1" l="1"/>
  <c r="F24" i="1"/>
  <c r="F25" i="1"/>
  <c r="F26" i="1"/>
  <c r="F27" i="1"/>
  <c r="E22" i="1"/>
  <c r="H22" i="1" s="1"/>
  <c r="E23" i="1"/>
  <c r="H23" i="1" s="1"/>
  <c r="E24" i="1"/>
  <c r="H24" i="1" s="1"/>
  <c r="E25" i="1"/>
  <c r="H25" i="1" s="1"/>
  <c r="E26" i="1"/>
  <c r="H26" i="1" s="1"/>
  <c r="E27" i="1"/>
  <c r="H27" i="1" s="1"/>
  <c r="D22" i="1"/>
  <c r="D23" i="1"/>
  <c r="D24" i="1"/>
  <c r="D25" i="1"/>
  <c r="D26" i="1"/>
  <c r="D27" i="1"/>
  <c r="F14" i="1"/>
  <c r="F15" i="1"/>
  <c r="F16" i="1"/>
  <c r="F17" i="1"/>
  <c r="F18" i="1"/>
  <c r="F19" i="1"/>
  <c r="F20" i="1"/>
  <c r="F21" i="1"/>
  <c r="F22" i="1"/>
  <c r="D13" i="1"/>
  <c r="E13" i="1"/>
  <c r="D18" i="1"/>
  <c r="D17" i="1"/>
  <c r="D16" i="1"/>
  <c r="D15" i="1"/>
  <c r="D14" i="1"/>
  <c r="I26" i="1" l="1"/>
  <c r="I25" i="1"/>
  <c r="I23" i="1"/>
  <c r="I24" i="1"/>
  <c r="I22" i="1"/>
  <c r="I27" i="1"/>
  <c r="E14" i="1" l="1"/>
  <c r="H14" i="1" s="1"/>
  <c r="I14" i="1" s="1"/>
  <c r="E15" i="1"/>
  <c r="H15" i="1" s="1"/>
  <c r="I15" i="1" s="1"/>
  <c r="E16" i="1"/>
  <c r="H16" i="1" s="1"/>
  <c r="I16" i="1" s="1"/>
  <c r="E17" i="1"/>
  <c r="H17" i="1" s="1"/>
  <c r="I17" i="1" s="1"/>
  <c r="E18" i="1"/>
  <c r="H18" i="1" s="1"/>
  <c r="I18" i="1" s="1"/>
  <c r="E19" i="1"/>
  <c r="H19" i="1" s="1"/>
  <c r="I19" i="1" s="1"/>
  <c r="E20" i="1"/>
  <c r="H20" i="1" s="1"/>
  <c r="I20" i="1" s="1"/>
  <c r="E21" i="1"/>
  <c r="H21" i="1" s="1"/>
  <c r="I21" i="1" s="1"/>
  <c r="H13" i="1"/>
  <c r="F13" i="1"/>
  <c r="D19" i="1"/>
  <c r="D20" i="1"/>
  <c r="D21" i="1"/>
  <c r="I13" i="1" l="1"/>
  <c r="H28" i="1" s="1"/>
  <c r="H29" i="1" s="1"/>
  <c r="H30" i="1" s="1"/>
</calcChain>
</file>

<file path=xl/comments1.xml><?xml version="1.0" encoding="utf-8"?>
<comments xmlns="http://schemas.openxmlformats.org/spreadsheetml/2006/main">
  <authors>
    <author>sienpi</author>
  </authors>
  <commentList>
    <comment ref="A1" authorId="0" shapeId="0">
      <text>
        <r>
          <rPr>
            <b/>
            <sz val="9"/>
            <color indexed="81"/>
            <rFont val="ＭＳ Ｐゴシック"/>
            <family val="3"/>
            <charset val="128"/>
          </rPr>
          <t>６桁</t>
        </r>
      </text>
    </comment>
  </commentList>
</comments>
</file>

<file path=xl/sharedStrings.xml><?xml version="1.0" encoding="utf-8"?>
<sst xmlns="http://schemas.openxmlformats.org/spreadsheetml/2006/main" count="67" uniqueCount="67">
  <si>
    <t>利用者負担上限</t>
    <rPh sb="0" eb="5">
      <t>リヨウシャフタン</t>
    </rPh>
    <rPh sb="5" eb="7">
      <t>ジョウゲン</t>
    </rPh>
    <phoneticPr fontId="1"/>
  </si>
  <si>
    <t>NO</t>
    <phoneticPr fontId="1"/>
  </si>
  <si>
    <t>サービスコード</t>
    <phoneticPr fontId="1"/>
  </si>
  <si>
    <t>サービス名称</t>
    <rPh sb="4" eb="6">
      <t>メイショウ</t>
    </rPh>
    <phoneticPr fontId="1"/>
  </si>
  <si>
    <t>単位数</t>
    <rPh sb="0" eb="3">
      <t>タンイスウ</t>
    </rPh>
    <phoneticPr fontId="1"/>
  </si>
  <si>
    <t>回数</t>
    <rPh sb="0" eb="2">
      <t>カイスウ</t>
    </rPh>
    <phoneticPr fontId="1"/>
  </si>
  <si>
    <t>サービス単位数</t>
    <rPh sb="4" eb="7">
      <t>タンイスウ</t>
    </rPh>
    <phoneticPr fontId="1"/>
  </si>
  <si>
    <t>障害児者一時預かり　４時間以下</t>
  </si>
  <si>
    <t>一時預かり　４時間以下</t>
  </si>
  <si>
    <t>障害児者一時預かり　４時間以下　２０％減算</t>
  </si>
  <si>
    <t>一時預かり　４時間以下（減算）</t>
  </si>
  <si>
    <t>障害児者一時預かり　４時間超６時間以下</t>
  </si>
  <si>
    <t>一時預かり　６時間以下</t>
  </si>
  <si>
    <t>障害児者一時預かり　４時間超６時間以下２０％減算</t>
  </si>
  <si>
    <t>一時預かり　６時間以下（減算）</t>
  </si>
  <si>
    <t>障害児者一時預かり　６時間超</t>
  </si>
  <si>
    <t>一時預かり　６時間超</t>
  </si>
  <si>
    <t>障害児者一時預かり　６時間超　２０％減算</t>
  </si>
  <si>
    <t>一時預かり　６時間超（減算）</t>
  </si>
  <si>
    <t>障害児者一時預かり　送迎加算</t>
  </si>
  <si>
    <t>一時預かり　送迎加算</t>
  </si>
  <si>
    <t>一時預かり　欠席時対応加算</t>
  </si>
  <si>
    <t>障害児者一時預かり　初期加算</t>
  </si>
  <si>
    <t>一時預かり　初期加算</t>
  </si>
  <si>
    <t>障害児者一時預かり　家庭連携加算　１H未満</t>
  </si>
  <si>
    <t>障害児者一時預かり　家庭連携加算　１H以上</t>
  </si>
  <si>
    <t>障害児者一時預かり　指導員加配加算　１０人以下</t>
  </si>
  <si>
    <t>一時預かり加配加算１０人以下</t>
  </si>
  <si>
    <t>障害児者一時預かり　指導員加配加算　１１人以上</t>
  </si>
  <si>
    <t>一時預かり加配加算１１人以上</t>
  </si>
  <si>
    <t>サービスコード</t>
    <phoneticPr fontId="2"/>
  </si>
  <si>
    <t>サービス内容略称</t>
    <phoneticPr fontId="2"/>
  </si>
  <si>
    <t>サービス表示名称</t>
    <phoneticPr fontId="2"/>
  </si>
  <si>
    <t>単位</t>
    <rPh sb="0" eb="2">
      <t>タンイ</t>
    </rPh>
    <phoneticPr fontId="2"/>
  </si>
  <si>
    <t>給付率（％）</t>
    <rPh sb="0" eb="2">
      <t>キュウフ</t>
    </rPh>
    <rPh sb="2" eb="3">
      <t>リツ</t>
    </rPh>
    <phoneticPr fontId="2"/>
  </si>
  <si>
    <t>給付率</t>
    <rPh sb="0" eb="3">
      <t>キュウフリツ</t>
    </rPh>
    <phoneticPr fontId="1"/>
  </si>
  <si>
    <t>0.9</t>
    <phoneticPr fontId="1"/>
  </si>
  <si>
    <t>一時預かり家庭連携加算１Ｈ未満</t>
  </si>
  <si>
    <t>一時預かり家庭連携加算１Ｈ以上</t>
  </si>
  <si>
    <t>023903</t>
  </si>
  <si>
    <t>一時預かり　行動障害加算</t>
  </si>
  <si>
    <t>023100</t>
    <phoneticPr fontId="1"/>
  </si>
  <si>
    <t>023150</t>
    <phoneticPr fontId="1"/>
  </si>
  <si>
    <t>023200</t>
    <phoneticPr fontId="1"/>
  </si>
  <si>
    <t>023250</t>
    <phoneticPr fontId="1"/>
  </si>
  <si>
    <t>023300</t>
    <phoneticPr fontId="1"/>
  </si>
  <si>
    <t>023350</t>
    <phoneticPr fontId="1"/>
  </si>
  <si>
    <t>023400</t>
    <phoneticPr fontId="1"/>
  </si>
  <si>
    <t>023500</t>
    <phoneticPr fontId="1"/>
  </si>
  <si>
    <t>023700</t>
    <phoneticPr fontId="1"/>
  </si>
  <si>
    <t>023800</t>
    <phoneticPr fontId="1"/>
  </si>
  <si>
    <t>023900</t>
    <phoneticPr fontId="1"/>
  </si>
  <si>
    <t>023901</t>
    <phoneticPr fontId="1"/>
  </si>
  <si>
    <t>023902</t>
    <phoneticPr fontId="1"/>
  </si>
  <si>
    <t>利用者負担額</t>
    <rPh sb="0" eb="3">
      <t>リヨウシャ</t>
    </rPh>
    <rPh sb="3" eb="6">
      <t>フタンガク</t>
    </rPh>
    <phoneticPr fontId="1"/>
  </si>
  <si>
    <t>給付費</t>
    <rPh sb="0" eb="3">
      <t>キュウフヒ</t>
    </rPh>
    <phoneticPr fontId="1"/>
  </si>
  <si>
    <t>利用者負担額＋給付費</t>
    <rPh sb="0" eb="5">
      <t>リヨウシャフタン</t>
    </rPh>
    <rPh sb="5" eb="6">
      <t>ガク</t>
    </rPh>
    <rPh sb="7" eb="10">
      <t>キュウフヒ</t>
    </rPh>
    <phoneticPr fontId="1"/>
  </si>
  <si>
    <t>障害児・者一時預かり　令和５年３月提供以前の利用者負担額算定シート</t>
    <rPh sb="0" eb="3">
      <t>ショウガイジ</t>
    </rPh>
    <rPh sb="4" eb="5">
      <t>シャ</t>
    </rPh>
    <rPh sb="5" eb="8">
      <t>イチジアズ</t>
    </rPh>
    <rPh sb="11" eb="13">
      <t>レイワ</t>
    </rPh>
    <rPh sb="14" eb="15">
      <t>ネン</t>
    </rPh>
    <rPh sb="16" eb="17">
      <t>ガツ</t>
    </rPh>
    <rPh sb="17" eb="21">
      <t>テイキョウイゼン</t>
    </rPh>
    <rPh sb="22" eb="28">
      <t>リヨウシャフタンガク</t>
    </rPh>
    <rPh sb="28" eb="30">
      <t>サンテイ</t>
    </rPh>
    <phoneticPr fontId="1"/>
  </si>
  <si>
    <t>・　利用者負担がない利用者（非課税、生活保護）や、行動障害加算がない利用者の場合にはこのシートは必要ありません。</t>
    <rPh sb="2" eb="7">
      <t>リヨウシャフタン</t>
    </rPh>
    <rPh sb="10" eb="13">
      <t>リヨウシャ</t>
    </rPh>
    <rPh sb="14" eb="17">
      <t>ヒカゼイ</t>
    </rPh>
    <rPh sb="18" eb="22">
      <t>セイカツホゴ</t>
    </rPh>
    <rPh sb="25" eb="31">
      <t>コウドウショウガイカサン</t>
    </rPh>
    <rPh sb="34" eb="37">
      <t>リヨウシャ</t>
    </rPh>
    <rPh sb="38" eb="40">
      <t>バアイ</t>
    </rPh>
    <rPh sb="48" eb="50">
      <t>ヒツヨウ</t>
    </rPh>
    <phoneticPr fontId="1"/>
  </si>
  <si>
    <t>（手順）</t>
    <rPh sb="1" eb="3">
      <t>テジュン</t>
    </rPh>
    <phoneticPr fontId="1"/>
  </si>
  <si>
    <t>　１　請求情報作成ツールで請求明細情報を先に作成してください。</t>
    <rPh sb="3" eb="9">
      <t>セイキュウジョウホウサクセイ</t>
    </rPh>
    <rPh sb="13" eb="19">
      <t>セイキュウメイサイジョウホウ</t>
    </rPh>
    <rPh sb="20" eb="21">
      <t>サキ</t>
    </rPh>
    <rPh sb="22" eb="24">
      <t>サクセイ</t>
    </rPh>
    <phoneticPr fontId="1"/>
  </si>
  <si>
    <t>　２　１の請求明細書情報登録画面を見ながら、黄色セルのみに入力してください。</t>
    <rPh sb="5" eb="7">
      <t>セイキュウ</t>
    </rPh>
    <rPh sb="7" eb="12">
      <t>メイサイショジョウホウ</t>
    </rPh>
    <rPh sb="12" eb="14">
      <t>トウロク</t>
    </rPh>
    <rPh sb="14" eb="16">
      <t>ガメン</t>
    </rPh>
    <rPh sb="17" eb="18">
      <t>ミ</t>
    </rPh>
    <rPh sb="22" eb="24">
      <t>キイロ</t>
    </rPh>
    <rPh sb="29" eb="31">
      <t>ニュウリョク</t>
    </rPh>
    <phoneticPr fontId="1"/>
  </si>
  <si>
    <t>決定利用者負担額</t>
    <rPh sb="0" eb="2">
      <t>ケッテイ</t>
    </rPh>
    <rPh sb="2" eb="8">
      <t>リヨウシャフタンガク</t>
    </rPh>
    <phoneticPr fontId="1"/>
  </si>
  <si>
    <t>　３　算出された決定利用者負担額について、請求明細書情報登録画面の集計情報の決定利用者負担額を修正してください。</t>
    <rPh sb="3" eb="5">
      <t>サンシュツ</t>
    </rPh>
    <rPh sb="8" eb="16">
      <t>ケッテイリヨウシャフタンガク</t>
    </rPh>
    <rPh sb="33" eb="37">
      <t>シュウケイジョウホウ</t>
    </rPh>
    <rPh sb="38" eb="40">
      <t>ケッテイ</t>
    </rPh>
    <rPh sb="40" eb="43">
      <t>リヨウシャ</t>
    </rPh>
    <rPh sb="43" eb="45">
      <t>フタン</t>
    </rPh>
    <rPh sb="45" eb="46">
      <t>ガク</t>
    </rPh>
    <rPh sb="47" eb="49">
      <t>シュウセイ</t>
    </rPh>
    <phoneticPr fontId="1"/>
  </si>
  <si>
    <t>障害児者一時預かり　欠席時対応加算</t>
    <phoneticPr fontId="1"/>
  </si>
  <si>
    <r>
      <t>・　</t>
    </r>
    <r>
      <rPr>
        <b/>
        <u/>
        <sz val="14"/>
        <color theme="1"/>
        <rFont val="Meiryo UI"/>
        <family val="3"/>
        <charset val="128"/>
      </rPr>
      <t>利用者負担があり</t>
    </r>
    <r>
      <rPr>
        <sz val="14"/>
        <color theme="1"/>
        <rFont val="Meiryo UI"/>
        <family val="3"/>
        <charset val="128"/>
      </rPr>
      <t>、</t>
    </r>
    <r>
      <rPr>
        <b/>
        <u/>
        <sz val="14"/>
        <color theme="1"/>
        <rFont val="Meiryo UI"/>
        <family val="3"/>
        <charset val="128"/>
      </rPr>
      <t>かつ行動障害加算がある利用者</t>
    </r>
    <r>
      <rPr>
        <sz val="14"/>
        <color theme="1"/>
        <rFont val="Meiryo UI"/>
        <family val="3"/>
        <charset val="128"/>
      </rPr>
      <t>については、このシートで利用者負担額を再計算してください。</t>
    </r>
    <rPh sb="2" eb="7">
      <t>リヨウシャフタン</t>
    </rPh>
    <rPh sb="13" eb="19">
      <t>コウドウショウガイカサン</t>
    </rPh>
    <rPh sb="22" eb="25">
      <t>リヨウシャ</t>
    </rPh>
    <rPh sb="37" eb="42">
      <t>リヨウシャフタン</t>
    </rPh>
    <rPh sb="42" eb="43">
      <t>ガク</t>
    </rPh>
    <rPh sb="44" eb="47">
      <t>サイケイサン</t>
    </rPh>
    <phoneticPr fontId="1"/>
  </si>
  <si>
    <t>障害児者一時預かり　行動障害加算</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</si>
</sst>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10"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b/>
      <sz val="9"/>
      <color indexed="81"/>
      <name val="ＭＳ Ｐゴシック"/>
      <family val="3"/>
      <charset val="128"/>
    </font>
    <font>
      <sz val="8"/>
      <name val="Meiryo UI"/>
      <family val="3"/>
      <charset val="128"/>
    </font>
    <font>
      <sz val="11"/>
      <color theme="1"/>
      <name val="Meiryo UI"/>
      <family val="3"/>
      <charset val="128"/>
    </font>
    <font>
      <b/>
      <sz val="14"/>
      <color theme="1"/>
      <name val="Meiryo UI"/>
      <family val="3"/>
      <charset val="128"/>
    </font>
    <font>
      <sz val="14"/>
      <color theme="1"/>
      <name val="Meiryo UI"/>
      <family val="3"/>
      <charset val="128"/>
    </font>
    <font>
      <b/>
      <u/>
      <sz val="14"/>
      <color theme="1"/>
      <name val="Meiryo UI"/>
      <family val="3"/>
      <charset val="128"/>
    </font>
    <font>
      <b/>
      <sz val="11"/>
      <color theme="1"/>
      <name val="Meiryo UI"/>
      <family val="3"/>
      <charset val="128"/>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1">
    <xf numFmtId="0" fontId="0" fillId="0" borderId="0">
      <alignment vertical="center"/>
    </xf>
  </cellStyleXfs>
  <cellXfs count="34">
    <xf numFmtId="0" fontId="0" fillId="0" borderId="0" xfId="0">
      <alignment vertical="center"/>
    </xf>
    <xf numFmtId="49" fontId="4" fillId="0" borderId="1" xfId="0" applyNumberFormat="1" applyFont="1" applyFill="1" applyBorder="1" applyAlignment="1" applyProtection="1">
      <alignment horizontal="center" vertical="center"/>
    </xf>
    <xf numFmtId="0" fontId="4" fillId="0" borderId="1" xfId="0" applyFont="1" applyFill="1" applyBorder="1" applyAlignment="1">
      <alignment horizontal="center"/>
    </xf>
    <xf numFmtId="0" fontId="5" fillId="0" borderId="0" xfId="0" applyFont="1">
      <alignment vertical="center"/>
    </xf>
    <xf numFmtId="49" fontId="4" fillId="0" borderId="1" xfId="0" applyNumberFormat="1" applyFont="1" applyFill="1" applyBorder="1" applyAlignment="1">
      <alignment horizontal="center" vertical="center"/>
    </xf>
    <xf numFmtId="49" fontId="4" fillId="0" borderId="1" xfId="0" applyNumberFormat="1" applyFont="1" applyFill="1" applyBorder="1" applyAlignment="1">
      <alignment vertical="center"/>
    </xf>
    <xf numFmtId="1" fontId="4" fillId="0" borderId="1" xfId="0" applyNumberFormat="1" applyFont="1" applyFill="1" applyBorder="1" applyAlignment="1">
      <alignment horizontal="center" vertical="center"/>
    </xf>
    <xf numFmtId="0" fontId="6" fillId="0" borderId="0" xfId="0" applyFont="1">
      <alignment vertical="center"/>
    </xf>
    <xf numFmtId="0" fontId="7" fillId="0" borderId="0" xfId="0" applyFont="1">
      <alignment vertical="center"/>
    </xf>
    <xf numFmtId="0" fontId="9" fillId="0" borderId="0" xfId="0" applyFont="1">
      <alignment vertical="center"/>
    </xf>
    <xf numFmtId="176" fontId="5" fillId="2" borderId="1" xfId="0" applyNumberFormat="1" applyFont="1" applyFill="1" applyBorder="1" applyProtection="1">
      <alignment vertical="center"/>
      <protection locked="0"/>
    </xf>
    <xf numFmtId="0" fontId="5" fillId="0" borderId="1" xfId="0" applyFont="1" applyBorder="1" applyAlignment="1">
      <alignment horizontal="right" vertical="center"/>
    </xf>
    <xf numFmtId="0" fontId="5" fillId="0" borderId="1" xfId="0" applyFont="1" applyBorder="1">
      <alignment vertical="center"/>
    </xf>
    <xf numFmtId="49" fontId="5" fillId="2" borderId="1" xfId="0" applyNumberFormat="1" applyFont="1" applyFill="1" applyBorder="1" applyAlignment="1" applyProtection="1">
      <alignment horizontal="right" vertical="center"/>
      <protection locked="0"/>
    </xf>
    <xf numFmtId="0" fontId="5" fillId="2" borderId="1" xfId="0" applyFont="1" applyFill="1" applyBorder="1" applyAlignment="1" applyProtection="1">
      <alignment horizontal="right" vertical="center"/>
      <protection locked="0"/>
    </xf>
    <xf numFmtId="0" fontId="9" fillId="3" borderId="1"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3" xfId="0" applyFont="1" applyBorder="1" applyAlignment="1">
      <alignment horizontal="right" vertical="center"/>
    </xf>
    <xf numFmtId="0" fontId="5" fillId="0" borderId="4" xfId="0" applyFont="1" applyBorder="1" applyAlignment="1">
      <alignment horizontal="right"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176" fontId="4" fillId="0" borderId="1" xfId="0" applyNumberFormat="1" applyFont="1" applyFill="1" applyBorder="1" applyAlignment="1" applyProtection="1">
      <alignment horizontal="center" vertical="center"/>
    </xf>
    <xf numFmtId="176" fontId="4" fillId="0" borderId="1" xfId="0" applyNumberFormat="1" applyFont="1" applyFill="1" applyBorder="1" applyAlignment="1">
      <alignment horizontal="center" vertical="center"/>
    </xf>
    <xf numFmtId="176" fontId="5" fillId="0" borderId="0" xfId="0" applyNumberFormat="1" applyFont="1">
      <alignment vertical="center"/>
    </xf>
    <xf numFmtId="177" fontId="4" fillId="0" borderId="1"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676275</xdr:colOff>
      <xdr:row>20</xdr:row>
      <xdr:rowOff>152399</xdr:rowOff>
    </xdr:from>
    <xdr:to>
      <xdr:col>12</xdr:col>
      <xdr:colOff>428625</xdr:colOff>
      <xdr:row>25</xdr:row>
      <xdr:rowOff>136397</xdr:rowOff>
    </xdr:to>
    <xdr:sp macro="" textlink="">
      <xdr:nvSpPr>
        <xdr:cNvPr id="2" name="角丸四角形吹き出し 1"/>
        <xdr:cNvSpPr/>
      </xdr:nvSpPr>
      <xdr:spPr>
        <a:xfrm>
          <a:off x="9324975" y="4343399"/>
          <a:ext cx="1809750" cy="984123"/>
        </a:xfrm>
        <a:prstGeom prst="wedgeRoundRectCallout">
          <a:avLst>
            <a:gd name="adj1" fmla="val -118103"/>
            <a:gd name="adj2" fmla="val 89201"/>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請求情報作成ツールの決定利用者負担額には、この金額を入力してください。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0"/>
  <sheetViews>
    <sheetView topLeftCell="A10" zoomScaleNormal="100" workbookViewId="0">
      <selection activeCell="E3" sqref="E3"/>
    </sheetView>
  </sheetViews>
  <sheetFormatPr defaultRowHeight="15.75" x14ac:dyDescent="0.4"/>
  <cols>
    <col min="1" max="1" width="9" style="3"/>
    <col min="2" max="2" width="9.375" style="3" customWidth="1"/>
    <col min="3" max="3" width="14" style="3" customWidth="1"/>
    <col min="4" max="4" width="31.75" style="3" bestFit="1" customWidth="1"/>
    <col min="5" max="5" width="9" style="3"/>
    <col min="6" max="6" width="7.125" style="3" customWidth="1"/>
    <col min="7" max="7" width="9" style="3" customWidth="1"/>
    <col min="8" max="8" width="15.125" style="3" bestFit="1" customWidth="1"/>
    <col min="9" max="9" width="9.125" style="3" customWidth="1"/>
    <col min="10" max="16384" width="9" style="3"/>
  </cols>
  <sheetData>
    <row r="1" spans="1:9" ht="19.5" x14ac:dyDescent="0.4">
      <c r="A1" s="7" t="s">
        <v>57</v>
      </c>
    </row>
    <row r="2" spans="1:9" ht="19.5" x14ac:dyDescent="0.4">
      <c r="A2" s="8" t="s">
        <v>65</v>
      </c>
    </row>
    <row r="3" spans="1:9" ht="19.5" x14ac:dyDescent="0.4">
      <c r="A3" s="8" t="s">
        <v>58</v>
      </c>
    </row>
    <row r="4" spans="1:9" ht="19.5" x14ac:dyDescent="0.4">
      <c r="A4" s="8"/>
    </row>
    <row r="6" spans="1:9" x14ac:dyDescent="0.4">
      <c r="A6" s="9" t="s">
        <v>59</v>
      </c>
    </row>
    <row r="7" spans="1:9" x14ac:dyDescent="0.4">
      <c r="A7" s="9" t="s">
        <v>60</v>
      </c>
    </row>
    <row r="8" spans="1:9" x14ac:dyDescent="0.4">
      <c r="A8" s="9" t="s">
        <v>61</v>
      </c>
    </row>
    <row r="9" spans="1:9" x14ac:dyDescent="0.4">
      <c r="A9" s="9" t="s">
        <v>63</v>
      </c>
    </row>
    <row r="10" spans="1:9" x14ac:dyDescent="0.4">
      <c r="C10" s="3" t="s">
        <v>0</v>
      </c>
      <c r="D10" s="10"/>
    </row>
    <row r="12" spans="1:9" x14ac:dyDescent="0.4">
      <c r="B12" s="11" t="s">
        <v>1</v>
      </c>
      <c r="C12" s="12" t="s">
        <v>2</v>
      </c>
      <c r="D12" s="12" t="s">
        <v>3</v>
      </c>
      <c r="E12" s="12" t="s">
        <v>4</v>
      </c>
      <c r="F12" s="12" t="s">
        <v>35</v>
      </c>
      <c r="G12" s="12" t="s">
        <v>5</v>
      </c>
      <c r="H12" s="12" t="s">
        <v>6</v>
      </c>
      <c r="I12" s="3" t="s">
        <v>54</v>
      </c>
    </row>
    <row r="13" spans="1:9" x14ac:dyDescent="0.4">
      <c r="B13" s="12">
        <v>1</v>
      </c>
      <c r="C13" s="13"/>
      <c r="D13" s="11" t="e">
        <f>VLOOKUP(C13,マスタ!$A$2:$E$15,3,FALSE)</f>
        <v>#N/A</v>
      </c>
      <c r="E13" s="11" t="e">
        <f>VLOOKUP(C13,マスタ!$A$2:$E$15,4,FALSE)</f>
        <v>#N/A</v>
      </c>
      <c r="F13" s="11" t="e">
        <f>VLOOKUP(C13,マスタ!$A$2:$E$15,5,FALSE)</f>
        <v>#N/A</v>
      </c>
      <c r="G13" s="14"/>
      <c r="H13" s="11" t="e">
        <f>E13*G13</f>
        <v>#N/A</v>
      </c>
      <c r="I13" s="3" t="e">
        <f>10*H13*(1-F13)</f>
        <v>#N/A</v>
      </c>
    </row>
    <row r="14" spans="1:9" x14ac:dyDescent="0.4">
      <c r="B14" s="12">
        <v>2</v>
      </c>
      <c r="C14" s="13"/>
      <c r="D14" s="11" t="e">
        <f>VLOOKUP(C14,マスタ!$A$2:$D$15,3,FALSE)</f>
        <v>#N/A</v>
      </c>
      <c r="E14" s="11" t="e">
        <f>VLOOKUP(C14,マスタ!$A$2:$E$15,4,FALSE)</f>
        <v>#N/A</v>
      </c>
      <c r="F14" s="11" t="e">
        <f>VLOOKUP(C14,マスタ!$A$2:$E$15,5,FALSE)</f>
        <v>#N/A</v>
      </c>
      <c r="G14" s="14"/>
      <c r="H14" s="11" t="e">
        <f t="shared" ref="H14:H27" si="0">E14*G14</f>
        <v>#N/A</v>
      </c>
      <c r="I14" s="3" t="e">
        <f t="shared" ref="I14:I27" si="1">10*H14*(1-F14)</f>
        <v>#N/A</v>
      </c>
    </row>
    <row r="15" spans="1:9" x14ac:dyDescent="0.4">
      <c r="B15" s="12">
        <v>3</v>
      </c>
      <c r="C15" s="13"/>
      <c r="D15" s="11" t="e">
        <f>VLOOKUP(C15,マスタ!$A$2:$D$15,3,FALSE)</f>
        <v>#N/A</v>
      </c>
      <c r="E15" s="11" t="e">
        <f>VLOOKUP(C15,マスタ!$A$2:$E$15,4,FALSE)</f>
        <v>#N/A</v>
      </c>
      <c r="F15" s="11" t="e">
        <f>VLOOKUP(C15,マスタ!$A$2:$E$15,5,FALSE)</f>
        <v>#N/A</v>
      </c>
      <c r="G15" s="14"/>
      <c r="H15" s="11" t="e">
        <f t="shared" si="0"/>
        <v>#N/A</v>
      </c>
      <c r="I15" s="3" t="e">
        <f t="shared" si="1"/>
        <v>#N/A</v>
      </c>
    </row>
    <row r="16" spans="1:9" x14ac:dyDescent="0.4">
      <c r="B16" s="12">
        <v>4</v>
      </c>
      <c r="C16" s="13"/>
      <c r="D16" s="11" t="e">
        <f>VLOOKUP(C16,マスタ!$A$2:$D$15,3,FALSE)</f>
        <v>#N/A</v>
      </c>
      <c r="E16" s="11" t="e">
        <f>VLOOKUP(C16,マスタ!$A$2:$E$15,4,FALSE)</f>
        <v>#N/A</v>
      </c>
      <c r="F16" s="11" t="e">
        <f>VLOOKUP(C16,マスタ!$A$2:$E$15,5,FALSE)</f>
        <v>#N/A</v>
      </c>
      <c r="G16" s="14"/>
      <c r="H16" s="11" t="e">
        <f t="shared" si="0"/>
        <v>#N/A</v>
      </c>
      <c r="I16" s="3" t="e">
        <f t="shared" si="1"/>
        <v>#N/A</v>
      </c>
    </row>
    <row r="17" spans="2:9" x14ac:dyDescent="0.4">
      <c r="B17" s="12">
        <v>5</v>
      </c>
      <c r="C17" s="13"/>
      <c r="D17" s="11" t="e">
        <f>VLOOKUP(C17,マスタ!$A$2:$D$15,3,FALSE)</f>
        <v>#N/A</v>
      </c>
      <c r="E17" s="11" t="e">
        <f>VLOOKUP(C17,マスタ!$A$2:$E$15,4,FALSE)</f>
        <v>#N/A</v>
      </c>
      <c r="F17" s="11" t="e">
        <f>VLOOKUP(C17,マスタ!$A$2:$E$15,5,FALSE)</f>
        <v>#N/A</v>
      </c>
      <c r="G17" s="14"/>
      <c r="H17" s="11" t="e">
        <f t="shared" si="0"/>
        <v>#N/A</v>
      </c>
      <c r="I17" s="3" t="e">
        <f t="shared" si="1"/>
        <v>#N/A</v>
      </c>
    </row>
    <row r="18" spans="2:9" x14ac:dyDescent="0.4">
      <c r="B18" s="12">
        <v>6</v>
      </c>
      <c r="C18" s="13"/>
      <c r="D18" s="11" t="e">
        <f>VLOOKUP(C18,マスタ!$A$2:$D$15,3,FALSE)</f>
        <v>#N/A</v>
      </c>
      <c r="E18" s="11" t="e">
        <f>VLOOKUP(C18,マスタ!$A$2:$E$15,4,FALSE)</f>
        <v>#N/A</v>
      </c>
      <c r="F18" s="11" t="e">
        <f>VLOOKUP(C18,マスタ!$A$2:$E$15,5,FALSE)</f>
        <v>#N/A</v>
      </c>
      <c r="G18" s="14"/>
      <c r="H18" s="11" t="e">
        <f t="shared" si="0"/>
        <v>#N/A</v>
      </c>
      <c r="I18" s="3" t="e">
        <f t="shared" si="1"/>
        <v>#N/A</v>
      </c>
    </row>
    <row r="19" spans="2:9" x14ac:dyDescent="0.4">
      <c r="B19" s="12">
        <v>7</v>
      </c>
      <c r="C19" s="13"/>
      <c r="D19" s="11" t="e">
        <f>VLOOKUP(C19,マスタ!$A$2:$D$15,3,FALSE)</f>
        <v>#N/A</v>
      </c>
      <c r="E19" s="11" t="e">
        <f>VLOOKUP(C19,マスタ!$A$2:$E$15,4,FALSE)</f>
        <v>#N/A</v>
      </c>
      <c r="F19" s="11" t="e">
        <f>VLOOKUP(C19,マスタ!$A$2:$E$15,5,FALSE)</f>
        <v>#N/A</v>
      </c>
      <c r="G19" s="14"/>
      <c r="H19" s="11" t="e">
        <f t="shared" si="0"/>
        <v>#N/A</v>
      </c>
      <c r="I19" s="3" t="e">
        <f t="shared" si="1"/>
        <v>#N/A</v>
      </c>
    </row>
    <row r="20" spans="2:9" x14ac:dyDescent="0.4">
      <c r="B20" s="12">
        <v>8</v>
      </c>
      <c r="C20" s="13"/>
      <c r="D20" s="11" t="e">
        <f>VLOOKUP(C20,マスタ!$A$2:$D$15,3,FALSE)</f>
        <v>#N/A</v>
      </c>
      <c r="E20" s="11" t="e">
        <f>VLOOKUP(C20,マスタ!$A$2:$E$15,4,FALSE)</f>
        <v>#N/A</v>
      </c>
      <c r="F20" s="11" t="e">
        <f>VLOOKUP(C20,マスタ!$A$2:$E$15,5,FALSE)</f>
        <v>#N/A</v>
      </c>
      <c r="G20" s="14"/>
      <c r="H20" s="11" t="e">
        <f t="shared" si="0"/>
        <v>#N/A</v>
      </c>
      <c r="I20" s="3" t="e">
        <f t="shared" si="1"/>
        <v>#N/A</v>
      </c>
    </row>
    <row r="21" spans="2:9" x14ac:dyDescent="0.4">
      <c r="B21" s="12">
        <v>9</v>
      </c>
      <c r="C21" s="13"/>
      <c r="D21" s="11" t="e">
        <f>VLOOKUP(C21,マスタ!$A$2:$D$15,3,FALSE)</f>
        <v>#N/A</v>
      </c>
      <c r="E21" s="11" t="e">
        <f>VLOOKUP(C21,マスタ!$A$2:$E$15,4,FALSE)</f>
        <v>#N/A</v>
      </c>
      <c r="F21" s="11" t="e">
        <f>VLOOKUP(C21,マスタ!$A$2:$E$15,5,FALSE)</f>
        <v>#N/A</v>
      </c>
      <c r="G21" s="14"/>
      <c r="H21" s="11" t="e">
        <f t="shared" si="0"/>
        <v>#N/A</v>
      </c>
      <c r="I21" s="3" t="e">
        <f t="shared" si="1"/>
        <v>#N/A</v>
      </c>
    </row>
    <row r="22" spans="2:9" x14ac:dyDescent="0.4">
      <c r="B22" s="12">
        <v>10</v>
      </c>
      <c r="C22" s="13"/>
      <c r="D22" s="11" t="e">
        <f>VLOOKUP(C22,マスタ!$A$2:$D$15,3,FALSE)</f>
        <v>#N/A</v>
      </c>
      <c r="E22" s="11" t="e">
        <f>VLOOKUP(C22,マスタ!$A$2:$E$15,4,FALSE)</f>
        <v>#N/A</v>
      </c>
      <c r="F22" s="11" t="e">
        <f>VLOOKUP(C22,マスタ!$A$2:$E$15,5,FALSE)</f>
        <v>#N/A</v>
      </c>
      <c r="G22" s="14"/>
      <c r="H22" s="11" t="e">
        <f t="shared" si="0"/>
        <v>#N/A</v>
      </c>
      <c r="I22" s="3" t="e">
        <f t="shared" si="1"/>
        <v>#N/A</v>
      </c>
    </row>
    <row r="23" spans="2:9" x14ac:dyDescent="0.4">
      <c r="B23" s="12">
        <v>11</v>
      </c>
      <c r="C23" s="13"/>
      <c r="D23" s="11" t="e">
        <f>VLOOKUP(C23,マスタ!$A$2:$D$15,3,FALSE)</f>
        <v>#N/A</v>
      </c>
      <c r="E23" s="11" t="e">
        <f>VLOOKUP(C23,マスタ!$A$2:$E$15,4,FALSE)</f>
        <v>#N/A</v>
      </c>
      <c r="F23" s="11" t="e">
        <f>VLOOKUP(C23,マスタ!$A$2:$E$15,5,FALSE)</f>
        <v>#N/A</v>
      </c>
      <c r="G23" s="14"/>
      <c r="H23" s="11" t="e">
        <f t="shared" si="0"/>
        <v>#N/A</v>
      </c>
      <c r="I23" s="3" t="e">
        <f t="shared" si="1"/>
        <v>#N/A</v>
      </c>
    </row>
    <row r="24" spans="2:9" x14ac:dyDescent="0.4">
      <c r="B24" s="12">
        <v>12</v>
      </c>
      <c r="C24" s="13"/>
      <c r="D24" s="11" t="e">
        <f>VLOOKUP(C24,マスタ!$A$2:$D$15,3,FALSE)</f>
        <v>#N/A</v>
      </c>
      <c r="E24" s="11" t="e">
        <f>VLOOKUP(C24,マスタ!$A$2:$E$15,4,FALSE)</f>
        <v>#N/A</v>
      </c>
      <c r="F24" s="11" t="e">
        <f>VLOOKUP(C24,マスタ!$A$2:$E$15,5,FALSE)</f>
        <v>#N/A</v>
      </c>
      <c r="G24" s="14"/>
      <c r="H24" s="11" t="e">
        <f t="shared" si="0"/>
        <v>#N/A</v>
      </c>
      <c r="I24" s="3" t="e">
        <f t="shared" si="1"/>
        <v>#N/A</v>
      </c>
    </row>
    <row r="25" spans="2:9" x14ac:dyDescent="0.4">
      <c r="B25" s="12">
        <v>13</v>
      </c>
      <c r="C25" s="13"/>
      <c r="D25" s="11" t="e">
        <f>VLOOKUP(C25,マスタ!$A$2:$D$15,3,FALSE)</f>
        <v>#N/A</v>
      </c>
      <c r="E25" s="11" t="e">
        <f>VLOOKUP(C25,マスタ!$A$2:$E$15,4,FALSE)</f>
        <v>#N/A</v>
      </c>
      <c r="F25" s="11" t="e">
        <f>VLOOKUP(C25,マスタ!$A$2:$E$15,5,FALSE)</f>
        <v>#N/A</v>
      </c>
      <c r="G25" s="14"/>
      <c r="H25" s="11" t="e">
        <f t="shared" si="0"/>
        <v>#N/A</v>
      </c>
      <c r="I25" s="3" t="e">
        <f t="shared" si="1"/>
        <v>#N/A</v>
      </c>
    </row>
    <row r="26" spans="2:9" x14ac:dyDescent="0.4">
      <c r="B26" s="12">
        <v>14</v>
      </c>
      <c r="C26" s="13"/>
      <c r="D26" s="11" t="e">
        <f>VLOOKUP(C26,マスタ!$A$2:$D$15,3,FALSE)</f>
        <v>#N/A</v>
      </c>
      <c r="E26" s="11" t="e">
        <f>VLOOKUP(C26,マスタ!$A$2:$E$15,4,FALSE)</f>
        <v>#N/A</v>
      </c>
      <c r="F26" s="11" t="e">
        <f>VLOOKUP(C26,マスタ!$A$2:$E$15,5,FALSE)</f>
        <v>#N/A</v>
      </c>
      <c r="G26" s="14"/>
      <c r="H26" s="11" t="e">
        <f t="shared" si="0"/>
        <v>#N/A</v>
      </c>
      <c r="I26" s="3" t="e">
        <f t="shared" si="1"/>
        <v>#N/A</v>
      </c>
    </row>
    <row r="27" spans="2:9" x14ac:dyDescent="0.4">
      <c r="B27" s="12">
        <v>15</v>
      </c>
      <c r="C27" s="13"/>
      <c r="D27" s="11" t="e">
        <f>VLOOKUP(C27,マスタ!$A$2:$D$15,3,FALSE)</f>
        <v>#N/A</v>
      </c>
      <c r="E27" s="11" t="e">
        <f>VLOOKUP(C27,マスタ!$A$2:$E$15,4,FALSE)</f>
        <v>#N/A</v>
      </c>
      <c r="F27" s="11" t="e">
        <f>VLOOKUP(C27,マスタ!$A$2:$E$15,5,FALSE)</f>
        <v>#N/A</v>
      </c>
      <c r="G27" s="14"/>
      <c r="H27" s="11" t="e">
        <f t="shared" si="0"/>
        <v>#N/A</v>
      </c>
      <c r="I27" s="3" t="e">
        <f t="shared" si="1"/>
        <v>#N/A</v>
      </c>
    </row>
    <row r="28" spans="2:9" x14ac:dyDescent="0.4">
      <c r="B28" s="21"/>
      <c r="C28" s="22"/>
      <c r="D28" s="23"/>
      <c r="E28" s="18" t="s">
        <v>62</v>
      </c>
      <c r="F28" s="19"/>
      <c r="G28" s="20"/>
      <c r="H28" s="15">
        <f>IF(SUMIF(I13:I27,"&lt;&gt;#N/A")&lt;=D10,SUMIF(I13:I27,"&lt;&gt;#N/A"),D10)</f>
        <v>0</v>
      </c>
      <c r="I28" s="16"/>
    </row>
    <row r="29" spans="2:9" x14ac:dyDescent="0.4">
      <c r="B29" s="24"/>
      <c r="C29" s="25"/>
      <c r="D29" s="26"/>
      <c r="E29" s="18" t="s">
        <v>55</v>
      </c>
      <c r="F29" s="19"/>
      <c r="G29" s="20"/>
      <c r="H29" s="17">
        <f>10*SUMIF(H13:H27,"&lt;&gt;#N/A")-H28</f>
        <v>0</v>
      </c>
    </row>
    <row r="30" spans="2:9" x14ac:dyDescent="0.4">
      <c r="B30" s="27"/>
      <c r="C30" s="28"/>
      <c r="D30" s="29"/>
      <c r="E30" s="18" t="s">
        <v>56</v>
      </c>
      <c r="F30" s="19"/>
      <c r="G30" s="20"/>
      <c r="H30" s="12">
        <f>SUM(H28:H29)</f>
        <v>0</v>
      </c>
    </row>
  </sheetData>
  <sheetProtection algorithmName="SHA-512" hashValue="s86kfxhJsBdUJQD6bKwUob2j2itVC95yAc8mV6036cUa+e7LeZcWyvxBdV72d2jMJebpHHpLJiEAjkV2XY2aag==" saltValue="OZjfyYH8KcE7CtGH08ZmWA==" spinCount="100000" sheet="1" objects="1" scenarios="1"/>
  <mergeCells count="4">
    <mergeCell ref="E28:G28"/>
    <mergeCell ref="E29:G29"/>
    <mergeCell ref="E30:G30"/>
    <mergeCell ref="B28:D30"/>
  </mergeCells>
  <phoneticPr fontId="1"/>
  <dataValidations count="1">
    <dataValidation type="list" allowBlank="1" showInputMessage="1" showErrorMessage="1" sqref="D10">
      <formula1>"　,4600,9300,37200"</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マスタ!$A$2:$A$15</xm:f>
          </x14:formula1>
          <xm:sqref>C13:C27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5"/>
  <sheetViews>
    <sheetView tabSelected="1" showWhiteSpace="0" zoomScaleNormal="100" workbookViewId="0">
      <selection activeCell="E2" sqref="E2"/>
    </sheetView>
  </sheetViews>
  <sheetFormatPr defaultRowHeight="15.75" x14ac:dyDescent="0.4"/>
  <cols>
    <col min="1" max="1" width="12.25" style="3" bestFit="1" customWidth="1"/>
    <col min="2" max="2" width="34.5" style="3" bestFit="1" customWidth="1"/>
    <col min="3" max="3" width="22.25" style="3" bestFit="1" customWidth="1"/>
    <col min="4" max="4" width="4.5" style="3" bestFit="1" customWidth="1"/>
    <col min="5" max="5" width="10.5" style="32" bestFit="1" customWidth="1"/>
    <col min="6" max="16384" width="9" style="3"/>
  </cols>
  <sheetData>
    <row r="1" spans="1:5" x14ac:dyDescent="0.2">
      <c r="A1" s="1" t="s">
        <v>30</v>
      </c>
      <c r="B1" s="1" t="s">
        <v>31</v>
      </c>
      <c r="C1" s="1" t="s">
        <v>32</v>
      </c>
      <c r="D1" s="2" t="s">
        <v>33</v>
      </c>
      <c r="E1" s="30" t="s">
        <v>34</v>
      </c>
    </row>
    <row r="2" spans="1:5" x14ac:dyDescent="0.4">
      <c r="A2" s="4" t="s">
        <v>41</v>
      </c>
      <c r="B2" s="5" t="s">
        <v>7</v>
      </c>
      <c r="C2" s="5" t="s">
        <v>8</v>
      </c>
      <c r="D2" s="6">
        <v>574</v>
      </c>
      <c r="E2" s="33">
        <v>0.9</v>
      </c>
    </row>
    <row r="3" spans="1:5" x14ac:dyDescent="0.4">
      <c r="A3" s="4" t="s">
        <v>42</v>
      </c>
      <c r="B3" s="5" t="s">
        <v>9</v>
      </c>
      <c r="C3" s="5" t="s">
        <v>10</v>
      </c>
      <c r="D3" s="6">
        <v>459</v>
      </c>
      <c r="E3" s="33">
        <v>0.9</v>
      </c>
    </row>
    <row r="4" spans="1:5" x14ac:dyDescent="0.4">
      <c r="A4" s="4" t="s">
        <v>43</v>
      </c>
      <c r="B4" s="5" t="s">
        <v>11</v>
      </c>
      <c r="C4" s="5" t="s">
        <v>12</v>
      </c>
      <c r="D4" s="6">
        <v>765</v>
      </c>
      <c r="E4" s="33">
        <v>0.9</v>
      </c>
    </row>
    <row r="5" spans="1:5" x14ac:dyDescent="0.4">
      <c r="A5" s="4" t="s">
        <v>44</v>
      </c>
      <c r="B5" s="5" t="s">
        <v>13</v>
      </c>
      <c r="C5" s="5" t="s">
        <v>14</v>
      </c>
      <c r="D5" s="6">
        <v>612</v>
      </c>
      <c r="E5" s="33">
        <v>0.9</v>
      </c>
    </row>
    <row r="6" spans="1:5" x14ac:dyDescent="0.4">
      <c r="A6" s="4" t="s">
        <v>45</v>
      </c>
      <c r="B6" s="5" t="s">
        <v>15</v>
      </c>
      <c r="C6" s="5" t="s">
        <v>16</v>
      </c>
      <c r="D6" s="6">
        <v>829</v>
      </c>
      <c r="E6" s="33">
        <v>0.9</v>
      </c>
    </row>
    <row r="7" spans="1:5" x14ac:dyDescent="0.4">
      <c r="A7" s="4" t="s">
        <v>46</v>
      </c>
      <c r="B7" s="5" t="s">
        <v>17</v>
      </c>
      <c r="C7" s="5" t="s">
        <v>18</v>
      </c>
      <c r="D7" s="6">
        <v>663</v>
      </c>
      <c r="E7" s="33">
        <v>0.9</v>
      </c>
    </row>
    <row r="8" spans="1:5" x14ac:dyDescent="0.4">
      <c r="A8" s="4" t="s">
        <v>47</v>
      </c>
      <c r="B8" s="5" t="s">
        <v>19</v>
      </c>
      <c r="C8" s="5" t="s">
        <v>20</v>
      </c>
      <c r="D8" s="6">
        <v>60</v>
      </c>
      <c r="E8" s="33">
        <v>0.9</v>
      </c>
    </row>
    <row r="9" spans="1:5" x14ac:dyDescent="0.4">
      <c r="A9" s="4" t="s">
        <v>48</v>
      </c>
      <c r="B9" s="5" t="s">
        <v>64</v>
      </c>
      <c r="C9" s="5" t="s">
        <v>21</v>
      </c>
      <c r="D9" s="6">
        <v>103</v>
      </c>
      <c r="E9" s="33">
        <v>0.9</v>
      </c>
    </row>
    <row r="10" spans="1:5" x14ac:dyDescent="0.4">
      <c r="A10" s="4" t="s">
        <v>49</v>
      </c>
      <c r="B10" s="5" t="s">
        <v>66</v>
      </c>
      <c r="C10" s="5" t="s">
        <v>40</v>
      </c>
      <c r="D10" s="6">
        <v>261</v>
      </c>
      <c r="E10" s="33">
        <v>1</v>
      </c>
    </row>
    <row r="11" spans="1:5" x14ac:dyDescent="0.4">
      <c r="A11" s="4" t="s">
        <v>50</v>
      </c>
      <c r="B11" s="5" t="s">
        <v>22</v>
      </c>
      <c r="C11" s="5" t="s">
        <v>23</v>
      </c>
      <c r="D11" s="6">
        <v>33</v>
      </c>
      <c r="E11" s="33">
        <v>0.9</v>
      </c>
    </row>
    <row r="12" spans="1:5" x14ac:dyDescent="0.4">
      <c r="A12" s="4" t="s">
        <v>51</v>
      </c>
      <c r="B12" s="5" t="s">
        <v>24</v>
      </c>
      <c r="C12" s="5" t="s">
        <v>37</v>
      </c>
      <c r="D12" s="6">
        <v>205</v>
      </c>
      <c r="E12" s="33">
        <v>0.9</v>
      </c>
    </row>
    <row r="13" spans="1:5" x14ac:dyDescent="0.4">
      <c r="A13" s="4" t="s">
        <v>52</v>
      </c>
      <c r="B13" s="5" t="s">
        <v>25</v>
      </c>
      <c r="C13" s="5" t="s">
        <v>38</v>
      </c>
      <c r="D13" s="6">
        <v>307</v>
      </c>
      <c r="E13" s="33">
        <v>0.9</v>
      </c>
    </row>
    <row r="14" spans="1:5" x14ac:dyDescent="0.4">
      <c r="A14" s="4" t="s">
        <v>53</v>
      </c>
      <c r="B14" s="5" t="s">
        <v>26</v>
      </c>
      <c r="C14" s="5" t="s">
        <v>27</v>
      </c>
      <c r="D14" s="6">
        <v>212</v>
      </c>
      <c r="E14" s="33">
        <v>0.9</v>
      </c>
    </row>
    <row r="15" spans="1:5" x14ac:dyDescent="0.4">
      <c r="A15" s="4" t="s">
        <v>39</v>
      </c>
      <c r="B15" s="5" t="s">
        <v>28</v>
      </c>
      <c r="C15" s="5" t="s">
        <v>29</v>
      </c>
      <c r="D15" s="6">
        <v>142</v>
      </c>
      <c r="E15" s="31" t="s">
        <v>36</v>
      </c>
    </row>
  </sheetData>
  <sheetProtection algorithmName="SHA-512" hashValue="SUQJ5hzoHIMmQYFxUFuFnB8kJDF06Q0eyDQioujNPwFIzyDuneEOMjD9L6MNxPxDsHYijabVgsk1x4OnOT+RQA==" saltValue="Umi7SZpLniLvEji2Fxl3zA==" spinCount="100000" sheet="1" objects="1" scenarios="1"/>
  <autoFilter ref="A1:F16"/>
  <phoneticPr fontId="1"/>
  <pageMargins left="0.7" right="0.7" top="0.75" bottom="0.75" header="0.3" footer="0.3"/>
  <pageSetup paperSize="9" orientation="portrait" copies="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障害児・者一時預かり</vt:lpstr>
      <vt:lpstr>マスタ</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02006372</dc:creator>
  <cp:lastModifiedBy>02006372</cp:lastModifiedBy>
  <dcterms:created xsi:type="dcterms:W3CDTF">2023-06-26T11:03:54Z</dcterms:created>
  <dcterms:modified xsi:type="dcterms:W3CDTF">2023-06-30T12:11:51Z</dcterms:modified>
</cp:coreProperties>
</file>